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5"/>
    <sheet state="visible" name="Cálculo individual" sheetId="2" r:id="rId6"/>
    <sheet state="visible" name="Cálculo em batch" sheetId="3" r:id="rId7"/>
    <sheet state="visible" name="Resumo batch" sheetId="4" r:id="rId8"/>
    <sheet state="visible" name="Tipos de carga" sheetId="5" r:id="rId9"/>
    <sheet state="visible" name="Coeficientes" sheetId="6" r:id="rId10"/>
  </sheets>
  <definedNames/>
  <calcPr/>
</workbook>
</file>

<file path=xl/sharedStrings.xml><?xml version="1.0" encoding="utf-8"?>
<sst xmlns="http://schemas.openxmlformats.org/spreadsheetml/2006/main" count="1148" uniqueCount="451">
  <si>
    <t>CALCULADORA DE PISO MÍNIMO DE FRETE</t>
  </si>
  <si>
    <t>Metodologia ANTT • com retorno vazio, alto desempenho e validação em batch (até 50 operações)</t>
  </si>
  <si>
    <t>Esta planilha aplica a metodologia da Resolução ANTT 5.867/2020 (atualizada pela 6.076/2026) para calcular o piso mínimo de frete das suas operações. Use para validar fretes ANTES da emissão do CIOT. Permite cálculo individual e em batch (até 50 viagens), gerando relatório consolidado de exposição ao piso — útil para análise comercial e auditoria interna.</t>
  </si>
  <si>
    <t>O que ter em mãos</t>
  </si>
  <si>
    <t>•</t>
  </si>
  <si>
    <t>Distância em km (use a mesma ferramenta de roteirização para padronizar)</t>
  </si>
  <si>
    <t>Tipo de carga (12 tipos da norma — aba Tipos de carga)</t>
  </si>
  <si>
    <t>Número de eixos da composição (inclui suspensos)</t>
  </si>
  <si>
    <t>Tipo de contratação (composição completa ou só veículo automotor)</t>
  </si>
  <si>
    <t>Se é alto desempenho (5 requisitos cumulativos em contrato)</t>
  </si>
  <si>
    <t>Se há retorno vazio obrigatório (contêineres ou frotas dedicadas/fidelizadas)</t>
  </si>
  <si>
    <t>Use a aba Cálculo individual para 1 operação, ou Cálculo em batch para até 50.</t>
  </si>
  <si>
    <t>IMPORTANTE: Os coeficientes CCD e CC são atualizados pela ANTT a cada 20/jan e 20/jul (ou quando o diesel oscila &gt;10%). Antes de usar, confira os valores vigentes na calculadora oficial: https://calculadorafrete.antt.gov.br/ ou no Anexo II da Resolução vigente.</t>
  </si>
  <si>
    <t>NFASoft — Tecnologia que entende transporte. 25 anos no setor.</t>
  </si>
  <si>
    <t>Base normativa: Lei 13.703/2018 • Resolução ANTT 5.867/2020 • Resolução ANTT 6.076/2026</t>
  </si>
  <si>
    <t>CÁLCULO INDIVIDUAL</t>
  </si>
  <si>
    <t>Campo</t>
  </si>
  <si>
    <t>Valor</t>
  </si>
  <si>
    <t>Observação</t>
  </si>
  <si>
    <t>Origem (cidade/UF)</t>
  </si>
  <si>
    <t>São Paulo/SP</t>
  </si>
  <si>
    <t>Documental</t>
  </si>
  <si>
    <t>Destino (cidade/UF)</t>
  </si>
  <si>
    <t>Belo Horizonte/MG</t>
  </si>
  <si>
    <t>Distância (km)</t>
  </si>
  <si>
    <t>Use a mesma fonte para todos</t>
  </si>
  <si>
    <t>Tipo de carga</t>
  </si>
  <si>
    <t>Carga sólida a granel</t>
  </si>
  <si>
    <t>Aba Tipos de carga</t>
  </si>
  <si>
    <t>Número de eixos</t>
  </si>
  <si>
    <t>Composição efetiva, inclui suspensos</t>
  </si>
  <si>
    <t>Tipo de contratação</t>
  </si>
  <si>
    <t>Composição completa</t>
  </si>
  <si>
    <t>Completa ou só veículo automotor</t>
  </si>
  <si>
    <t>Operação</t>
  </si>
  <si>
    <t>Convencional</t>
  </si>
  <si>
    <t>Convencional ou Alto Desempenho</t>
  </si>
  <si>
    <t>Veículo a diesel?</t>
  </si>
  <si>
    <t>Sim</t>
  </si>
  <si>
    <t>Se não, piso não se aplica</t>
  </si>
  <si>
    <t>Carga lotação (sujeita ao piso)?</t>
  </si>
  <si>
    <t>Todos os requisitos cumpridos?</t>
  </si>
  <si>
    <t>Retorno vazio obrigatório?</t>
  </si>
  <si>
    <t>Não</t>
  </si>
  <si>
    <t>Contêineres / frotas dedicadas</t>
  </si>
  <si>
    <t>Distância de retorno (km)</t>
  </si>
  <si>
    <t>Só se retorno vazio = Sim</t>
  </si>
  <si>
    <t>Frete proposto pelo embarcador (R$)</t>
  </si>
  <si>
    <t>Para comparar com o piso</t>
  </si>
  <si>
    <t>RESULTADO</t>
  </si>
  <si>
    <t>Tabela aplicável</t>
  </si>
  <si>
    <t>Sujeito ao piso?</t>
  </si>
  <si>
    <t>Chave de busca</t>
  </si>
  <si>
    <t>CCD (R$/km)</t>
  </si>
  <si>
    <t>CC (R$)</t>
  </si>
  <si>
    <t>Piso de ida (Dist × CCD + CC)</t>
  </si>
  <si>
    <t>Retorno vazio (92% × CCD × dist. retorno)</t>
  </si>
  <si>
    <t>PISO MÍNIMO TOTAL</t>
  </si>
  <si>
    <t>Veredicto</t>
  </si>
  <si>
    <t>CÁLCULO EM BATCH - até 50 operações</t>
  </si>
  <si>
    <t>#</t>
  </si>
  <si>
    <t>Eixos</t>
  </si>
  <si>
    <t>Contratação</t>
  </si>
  <si>
    <t>Retorno obrig.?</t>
  </si>
  <si>
    <t>Dist. retorno</t>
  </si>
  <si>
    <t>Frete proposto (R$)</t>
  </si>
  <si>
    <t>Piso total (R$)</t>
  </si>
  <si>
    <t>Margem %</t>
  </si>
  <si>
    <t>Veredito</t>
  </si>
  <si>
    <t>Só veículo automotor</t>
  </si>
  <si>
    <t>Alto Desempenho</t>
  </si>
  <si>
    <t>RESUMO DO BATCH</t>
  </si>
  <si>
    <t>Operações preenchidas</t>
  </si>
  <si>
    <t>Acima do piso</t>
  </si>
  <si>
    <t>No limite</t>
  </si>
  <si>
    <t>Abaixo do piso</t>
  </si>
  <si>
    <t>Não sujeitas ao piso</t>
  </si>
  <si>
    <t>% de fretes acima do piso (dos sujeitos)</t>
  </si>
  <si>
    <t>Veredicto da carteira</t>
  </si>
  <si>
    <t>Quer validar piso automaticamente no cadastro da operação, antes do CT-e ser emitido?
O NFASoft TMS faz isso nativo, com alertas por filial/cliente/rota.
Agende um diagnóstico estratégico: www.nfasoft.com.br • comercial@nfasoft.com.br</t>
  </si>
  <si>
    <t>12 TIPOS DE CARGA - Resolução ANTT 5.867/2020</t>
  </si>
  <si>
    <t>Exemplo do dia a dia</t>
  </si>
  <si>
    <t>Carga geral</t>
  </si>
  <si>
    <t>Eletrodomésticos, móveis, paletes embalados</t>
  </si>
  <si>
    <t>Carga geral perigosa</t>
  </si>
  <si>
    <t>Tintas, baterias, produtos químicos embalados</t>
  </si>
  <si>
    <t>Carga líquida a granel</t>
  </si>
  <si>
    <t>Combustível, leite, água (em tanque)</t>
  </si>
  <si>
    <t>Carga líquida perigosa a granel</t>
  </si>
  <si>
    <t>Ácidos, solventes líquidos (em tanque)</t>
  </si>
  <si>
    <t>Grãos, areia, cimento a granel</t>
  </si>
  <si>
    <t>Carga sólida perigosa a granel</t>
  </si>
  <si>
    <t>Fertilizantes, enxofre a granel</t>
  </si>
  <si>
    <t>Carga frigorificada ou aquecida</t>
  </si>
  <si>
    <t>Carnes, laticínios, congelados</t>
  </si>
  <si>
    <t>Carga frigorificada perigosa ou aquecida perigosa</t>
  </si>
  <si>
    <t>Vacinas, medicamentos termossensíveis perigosos</t>
  </si>
  <si>
    <t>Carga neogranel</t>
  </si>
  <si>
    <t>Ferro-gusa, toras, sucata</t>
  </si>
  <si>
    <t>Carga conteinerizada</t>
  </si>
  <si>
    <t>Carga em contêiner fechado</t>
  </si>
  <si>
    <t>Carga conteinerizada perigosa</t>
  </si>
  <si>
    <t>Contêiner com produto perigoso</t>
  </si>
  <si>
    <t>Carga a granel pressurizada</t>
  </si>
  <si>
    <t>GLP, gases sob pressão</t>
  </si>
  <si>
    <t>COEFICIENTES CCD e CC - Anexo II Resolução ANTT</t>
  </si>
  <si>
    <t>Chave = Tabela|Tipo de carga|Eixos. Preencha CCD e CC com os valores do Anexo II vigente. Os valores em verde são âncoras oficiais verificados (granel sólido, 7 eixos). Os demais são editáveis.</t>
  </si>
  <si>
    <t>Chave (Tabela|Carga|Eixos)</t>
  </si>
  <si>
    <t>Tabela</t>
  </si>
  <si>
    <t>A|Carga geral|2</t>
  </si>
  <si>
    <t>A</t>
  </si>
  <si>
    <t>Preencher do Anexo II vigente</t>
  </si>
  <si>
    <t>A|Carga geral|3</t>
  </si>
  <si>
    <t>A|Carga geral|4</t>
  </si>
  <si>
    <t>A|Carga geral|5</t>
  </si>
  <si>
    <t>A|Carga geral|6</t>
  </si>
  <si>
    <t>A|Carga geral|7</t>
  </si>
  <si>
    <t>A|Carga geral|9</t>
  </si>
  <si>
    <t>A|Carga geral perigosa|2</t>
  </si>
  <si>
    <t>A|Carga geral perigosa|3</t>
  </si>
  <si>
    <t>A|Carga geral perigosa|4</t>
  </si>
  <si>
    <t>A|Carga geral perigosa|5</t>
  </si>
  <si>
    <t>A|Carga geral perigosa|6</t>
  </si>
  <si>
    <t>A|Carga geral perigosa|7</t>
  </si>
  <si>
    <t>A|Carga geral perigosa|9</t>
  </si>
  <si>
    <t>A|Carga líquida a granel|2</t>
  </si>
  <si>
    <t>A|Carga líquida a granel|3</t>
  </si>
  <si>
    <t>A|Carga líquida a granel|4</t>
  </si>
  <si>
    <t>A|Carga líquida a granel|5</t>
  </si>
  <si>
    <t>A|Carga líquida a granel|6</t>
  </si>
  <si>
    <t>A|Carga líquida a granel|7</t>
  </si>
  <si>
    <t>A|Carga líquida a granel|9</t>
  </si>
  <si>
    <t>A|Carga líquida perigosa a granel|2</t>
  </si>
  <si>
    <t>A|Carga líquida perigosa a granel|3</t>
  </si>
  <si>
    <t>A|Carga líquida perigosa a granel|4</t>
  </si>
  <si>
    <t>A|Carga líquida perigosa a granel|5</t>
  </si>
  <si>
    <t>A|Carga líquida perigosa a granel|6</t>
  </si>
  <si>
    <t>A|Carga líquida perigosa a granel|7</t>
  </si>
  <si>
    <t>A|Carga líquida perigosa a granel|9</t>
  </si>
  <si>
    <t>A|Carga sólida a granel|2</t>
  </si>
  <si>
    <t>A|Carga sólida a granel|3</t>
  </si>
  <si>
    <t>A|Carga sólida a granel|4</t>
  </si>
  <si>
    <t>A|Carga sólida a granel|5</t>
  </si>
  <si>
    <t>A|Carga sólida a granel|6</t>
  </si>
  <si>
    <t>A|Carga sólida a granel|7</t>
  </si>
  <si>
    <t>Âncora oficial ANTT (FAQ)</t>
  </si>
  <si>
    <t>A|Carga sólida a granel|9</t>
  </si>
  <si>
    <t>A|Carga sólida perigosa a granel|2</t>
  </si>
  <si>
    <t>A|Carga sólida perigosa a granel|3</t>
  </si>
  <si>
    <t>A|Carga sólida perigosa a granel|4</t>
  </si>
  <si>
    <t>A|Carga sólida perigosa a granel|5</t>
  </si>
  <si>
    <t>A|Carga sólida perigosa a granel|6</t>
  </si>
  <si>
    <t>A|Carga sólida perigosa a granel|7</t>
  </si>
  <si>
    <t>A|Carga sólida perigosa a granel|9</t>
  </si>
  <si>
    <t>A|Carga frigorificada ou aquecida|2</t>
  </si>
  <si>
    <t>A|Carga frigorificada ou aquecida|3</t>
  </si>
  <si>
    <t>A|Carga frigorificada ou aquecida|4</t>
  </si>
  <si>
    <t>A|Carga frigorificada ou aquecida|5</t>
  </si>
  <si>
    <t>A|Carga frigorificada ou aquecida|6</t>
  </si>
  <si>
    <t>A|Carga frigorificada ou aquecida|7</t>
  </si>
  <si>
    <t>A|Carga frigorificada ou aquecida|9</t>
  </si>
  <si>
    <t>A|Carga frigorificada perigosa ou aquecida perigosa|2</t>
  </si>
  <si>
    <t>A|Carga frigorificada perigosa ou aquecida perigosa|3</t>
  </si>
  <si>
    <t>A|Carga frigorificada perigosa ou aquecida perigosa|4</t>
  </si>
  <si>
    <t>A|Carga frigorificada perigosa ou aquecida perigosa|5</t>
  </si>
  <si>
    <t>A|Carga frigorificada perigosa ou aquecida perigosa|6</t>
  </si>
  <si>
    <t>A|Carga frigorificada perigosa ou aquecida perigosa|7</t>
  </si>
  <si>
    <t>A|Carga frigorificada perigosa ou aquecida perigosa|9</t>
  </si>
  <si>
    <t>A|Carga neogranel|2</t>
  </si>
  <si>
    <t>A|Carga neogranel|3</t>
  </si>
  <si>
    <t>A|Carga neogranel|4</t>
  </si>
  <si>
    <t>A|Carga neogranel|5</t>
  </si>
  <si>
    <t>A|Carga neogranel|6</t>
  </si>
  <si>
    <t>A|Carga neogranel|7</t>
  </si>
  <si>
    <t>A|Carga neogranel|9</t>
  </si>
  <si>
    <t>A|Carga conteinerizada|2</t>
  </si>
  <si>
    <t>A|Carga conteinerizada|3</t>
  </si>
  <si>
    <t>A|Carga conteinerizada|4</t>
  </si>
  <si>
    <t>A|Carga conteinerizada|5</t>
  </si>
  <si>
    <t>A|Carga conteinerizada|6</t>
  </si>
  <si>
    <t>A|Carga conteinerizada|7</t>
  </si>
  <si>
    <t>A|Carga conteinerizada|9</t>
  </si>
  <si>
    <t>A|Carga conteinerizada perigosa|2</t>
  </si>
  <si>
    <t>A|Carga conteinerizada perigosa|3</t>
  </si>
  <si>
    <t>A|Carga conteinerizada perigosa|4</t>
  </si>
  <si>
    <t>A|Carga conteinerizada perigosa|5</t>
  </si>
  <si>
    <t>A|Carga conteinerizada perigosa|6</t>
  </si>
  <si>
    <t>A|Carga conteinerizada perigosa|7</t>
  </si>
  <si>
    <t>A|Carga conteinerizada perigosa|9</t>
  </si>
  <si>
    <t>A|Carga a granel pressurizada|2</t>
  </si>
  <si>
    <t>A|Carga a granel pressurizada|3</t>
  </si>
  <si>
    <t>A|Carga a granel pressurizada|4</t>
  </si>
  <si>
    <t>A|Carga a granel pressurizada|5</t>
  </si>
  <si>
    <t>A|Carga a granel pressurizada|6</t>
  </si>
  <si>
    <t>A|Carga a granel pressurizada|7</t>
  </si>
  <si>
    <t>A|Carga a granel pressurizada|9</t>
  </si>
  <si>
    <t>B|Carga geral|2</t>
  </si>
  <si>
    <t>B</t>
  </si>
  <si>
    <t>B|Carga geral|3</t>
  </si>
  <si>
    <t>B|Carga geral|4</t>
  </si>
  <si>
    <t>B|Carga geral|5</t>
  </si>
  <si>
    <t>B|Carga geral|6</t>
  </si>
  <si>
    <t>B|Carga geral|7</t>
  </si>
  <si>
    <t>B|Carga geral|9</t>
  </si>
  <si>
    <t>B|Carga geral perigosa|2</t>
  </si>
  <si>
    <t>B|Carga geral perigosa|3</t>
  </si>
  <si>
    <t>B|Carga geral perigosa|4</t>
  </si>
  <si>
    <t>B|Carga geral perigosa|5</t>
  </si>
  <si>
    <t>B|Carga geral perigosa|6</t>
  </si>
  <si>
    <t>B|Carga geral perigosa|7</t>
  </si>
  <si>
    <t>B|Carga geral perigosa|9</t>
  </si>
  <si>
    <t>B|Carga líquida a granel|2</t>
  </si>
  <si>
    <t>B|Carga líquida a granel|3</t>
  </si>
  <si>
    <t>B|Carga líquida a granel|4</t>
  </si>
  <si>
    <t>B|Carga líquida a granel|5</t>
  </si>
  <si>
    <t>B|Carga líquida a granel|6</t>
  </si>
  <si>
    <t>B|Carga líquida a granel|7</t>
  </si>
  <si>
    <t>B|Carga líquida a granel|9</t>
  </si>
  <si>
    <t>B|Carga líquida perigosa a granel|2</t>
  </si>
  <si>
    <t>B|Carga líquida perigosa a granel|3</t>
  </si>
  <si>
    <t>B|Carga líquida perigosa a granel|4</t>
  </si>
  <si>
    <t>B|Carga líquida perigosa a granel|5</t>
  </si>
  <si>
    <t>B|Carga líquida perigosa a granel|6</t>
  </si>
  <si>
    <t>B|Carga líquida perigosa a granel|7</t>
  </si>
  <si>
    <t>B|Carga líquida perigosa a granel|9</t>
  </si>
  <si>
    <t>B|Carga sólida a granel|2</t>
  </si>
  <si>
    <t>B|Carga sólida a granel|3</t>
  </si>
  <si>
    <t>B|Carga sólida a granel|4</t>
  </si>
  <si>
    <t>B|Carga sólida a granel|5</t>
  </si>
  <si>
    <t>B|Carga sólida a granel|6</t>
  </si>
  <si>
    <t>B|Carga sólida a granel|7</t>
  </si>
  <si>
    <t>B|Carga sólida a granel|9</t>
  </si>
  <si>
    <t>B|Carga sólida perigosa a granel|2</t>
  </si>
  <si>
    <t>B|Carga sólida perigosa a granel|3</t>
  </si>
  <si>
    <t>B|Carga sólida perigosa a granel|4</t>
  </si>
  <si>
    <t>B|Carga sólida perigosa a granel|5</t>
  </si>
  <si>
    <t>B|Carga sólida perigosa a granel|6</t>
  </si>
  <si>
    <t>B|Carga sólida perigosa a granel|7</t>
  </si>
  <si>
    <t>B|Carga sólida perigosa a granel|9</t>
  </si>
  <si>
    <t>B|Carga frigorificada ou aquecida|2</t>
  </si>
  <si>
    <t>B|Carga frigorificada ou aquecida|3</t>
  </si>
  <si>
    <t>B|Carga frigorificada ou aquecida|4</t>
  </si>
  <si>
    <t>B|Carga frigorificada ou aquecida|5</t>
  </si>
  <si>
    <t>B|Carga frigorificada ou aquecida|6</t>
  </si>
  <si>
    <t>B|Carga frigorificada ou aquecida|7</t>
  </si>
  <si>
    <t>B|Carga frigorificada ou aquecida|9</t>
  </si>
  <si>
    <t>B|Carga frigorificada perigosa ou aquecida perigosa|2</t>
  </si>
  <si>
    <t>B|Carga frigorificada perigosa ou aquecida perigosa|3</t>
  </si>
  <si>
    <t>B|Carga frigorificada perigosa ou aquecida perigosa|4</t>
  </si>
  <si>
    <t>B|Carga frigorificada perigosa ou aquecida perigosa|5</t>
  </si>
  <si>
    <t>B|Carga frigorificada perigosa ou aquecida perigosa|6</t>
  </si>
  <si>
    <t>B|Carga frigorificada perigosa ou aquecida perigosa|7</t>
  </si>
  <si>
    <t>B|Carga frigorificada perigosa ou aquecida perigosa|9</t>
  </si>
  <si>
    <t>B|Carga neogranel|2</t>
  </si>
  <si>
    <t>B|Carga neogranel|3</t>
  </si>
  <si>
    <t>B|Carga neogranel|4</t>
  </si>
  <si>
    <t>B|Carga neogranel|5</t>
  </si>
  <si>
    <t>B|Carga neogranel|6</t>
  </si>
  <si>
    <t>B|Carga neogranel|7</t>
  </si>
  <si>
    <t>B|Carga neogranel|9</t>
  </si>
  <si>
    <t>B|Carga conteinerizada|2</t>
  </si>
  <si>
    <t>B|Carga conteinerizada|3</t>
  </si>
  <si>
    <t>B|Carga conteinerizada|4</t>
  </si>
  <si>
    <t>B|Carga conteinerizada|5</t>
  </si>
  <si>
    <t>B|Carga conteinerizada|6</t>
  </si>
  <si>
    <t>B|Carga conteinerizada|7</t>
  </si>
  <si>
    <t>B|Carga conteinerizada|9</t>
  </si>
  <si>
    <t>B|Carga conteinerizada perigosa|2</t>
  </si>
  <si>
    <t>B|Carga conteinerizada perigosa|3</t>
  </si>
  <si>
    <t>B|Carga conteinerizada perigosa|4</t>
  </si>
  <si>
    <t>B|Carga conteinerizada perigosa|5</t>
  </si>
  <si>
    <t>B|Carga conteinerizada perigosa|6</t>
  </si>
  <si>
    <t>B|Carga conteinerizada perigosa|7</t>
  </si>
  <si>
    <t>B|Carga conteinerizada perigosa|9</t>
  </si>
  <si>
    <t>B|Carga a granel pressurizada|2</t>
  </si>
  <si>
    <t>B|Carga a granel pressurizada|3</t>
  </si>
  <si>
    <t>B|Carga a granel pressurizada|4</t>
  </si>
  <si>
    <t>B|Carga a granel pressurizada|5</t>
  </si>
  <si>
    <t>B|Carga a granel pressurizada|6</t>
  </si>
  <si>
    <t>B|Carga a granel pressurizada|7</t>
  </si>
  <si>
    <t>B|Carga a granel pressurizada|9</t>
  </si>
  <si>
    <t>C|Carga geral|2</t>
  </si>
  <si>
    <t>C</t>
  </si>
  <si>
    <t>C|Carga geral|3</t>
  </si>
  <si>
    <t>C|Carga geral|4</t>
  </si>
  <si>
    <t>C|Carga geral|5</t>
  </si>
  <si>
    <t>C|Carga geral|6</t>
  </si>
  <si>
    <t>C|Carga geral|7</t>
  </si>
  <si>
    <t>C|Carga geral|9</t>
  </si>
  <si>
    <t>C|Carga geral perigosa|2</t>
  </si>
  <si>
    <t>C|Carga geral perigosa|3</t>
  </si>
  <si>
    <t>C|Carga geral perigosa|4</t>
  </si>
  <si>
    <t>C|Carga geral perigosa|5</t>
  </si>
  <si>
    <t>C|Carga geral perigosa|6</t>
  </si>
  <si>
    <t>C|Carga geral perigosa|7</t>
  </si>
  <si>
    <t>C|Carga geral perigosa|9</t>
  </si>
  <si>
    <t>C|Carga líquida a granel|2</t>
  </si>
  <si>
    <t>C|Carga líquida a granel|3</t>
  </si>
  <si>
    <t>C|Carga líquida a granel|4</t>
  </si>
  <si>
    <t>C|Carga líquida a granel|5</t>
  </si>
  <si>
    <t>C|Carga líquida a granel|6</t>
  </si>
  <si>
    <t>C|Carga líquida a granel|7</t>
  </si>
  <si>
    <t>C|Carga líquida a granel|9</t>
  </si>
  <si>
    <t>C|Carga líquida perigosa a granel|2</t>
  </si>
  <si>
    <t>C|Carga líquida perigosa a granel|3</t>
  </si>
  <si>
    <t>C|Carga líquida perigosa a granel|4</t>
  </si>
  <si>
    <t>C|Carga líquida perigosa a granel|5</t>
  </si>
  <si>
    <t>C|Carga líquida perigosa a granel|6</t>
  </si>
  <si>
    <t>C|Carga líquida perigosa a granel|7</t>
  </si>
  <si>
    <t>C|Carga líquida perigosa a granel|9</t>
  </si>
  <si>
    <t>C|Carga sólida a granel|2</t>
  </si>
  <si>
    <t>C|Carga sólida a granel|3</t>
  </si>
  <si>
    <t>C|Carga sólida a granel|4</t>
  </si>
  <si>
    <t>C|Carga sólida a granel|5</t>
  </si>
  <si>
    <t>C|Carga sólida a granel|6</t>
  </si>
  <si>
    <t>C|Carga sólida a granel|7</t>
  </si>
  <si>
    <t>C|Carga sólida a granel|9</t>
  </si>
  <si>
    <t>C|Carga sólida perigosa a granel|2</t>
  </si>
  <si>
    <t>C|Carga sólida perigosa a granel|3</t>
  </si>
  <si>
    <t>C|Carga sólida perigosa a granel|4</t>
  </si>
  <si>
    <t>C|Carga sólida perigosa a granel|5</t>
  </si>
  <si>
    <t>C|Carga sólida perigosa a granel|6</t>
  </si>
  <si>
    <t>C|Carga sólida perigosa a granel|7</t>
  </si>
  <si>
    <t>C|Carga sólida perigosa a granel|9</t>
  </si>
  <si>
    <t>C|Carga frigorificada ou aquecida|2</t>
  </si>
  <si>
    <t>C|Carga frigorificada ou aquecida|3</t>
  </si>
  <si>
    <t>C|Carga frigorificada ou aquecida|4</t>
  </si>
  <si>
    <t>C|Carga frigorificada ou aquecida|5</t>
  </si>
  <si>
    <t>C|Carga frigorificada ou aquecida|6</t>
  </si>
  <si>
    <t>C|Carga frigorificada ou aquecida|7</t>
  </si>
  <si>
    <t>C|Carga frigorificada ou aquecida|9</t>
  </si>
  <si>
    <t>C|Carga frigorificada perigosa ou aquecida perigosa|2</t>
  </si>
  <si>
    <t>C|Carga frigorificada perigosa ou aquecida perigosa|3</t>
  </si>
  <si>
    <t>C|Carga frigorificada perigosa ou aquecida perigosa|4</t>
  </si>
  <si>
    <t>C|Carga frigorificada perigosa ou aquecida perigosa|5</t>
  </si>
  <si>
    <t>C|Carga frigorificada perigosa ou aquecida perigosa|6</t>
  </si>
  <si>
    <t>C|Carga frigorificada perigosa ou aquecida perigosa|7</t>
  </si>
  <si>
    <t>C|Carga frigorificada perigosa ou aquecida perigosa|9</t>
  </si>
  <si>
    <t>C|Carga neogranel|2</t>
  </si>
  <si>
    <t>C|Carga neogranel|3</t>
  </si>
  <si>
    <t>C|Carga neogranel|4</t>
  </si>
  <si>
    <t>C|Carga neogranel|5</t>
  </si>
  <si>
    <t>C|Carga neogranel|6</t>
  </si>
  <si>
    <t>C|Carga neogranel|7</t>
  </si>
  <si>
    <t>C|Carga neogranel|9</t>
  </si>
  <si>
    <t>C|Carga conteinerizada|2</t>
  </si>
  <si>
    <t>C|Carga conteinerizada|3</t>
  </si>
  <si>
    <t>C|Carga conteinerizada|4</t>
  </si>
  <si>
    <t>C|Carga conteinerizada|5</t>
  </si>
  <si>
    <t>C|Carga conteinerizada|6</t>
  </si>
  <si>
    <t>C|Carga conteinerizada|7</t>
  </si>
  <si>
    <t>C|Carga conteinerizada|9</t>
  </si>
  <si>
    <t>C|Carga conteinerizada perigosa|2</t>
  </si>
  <si>
    <t>C|Carga conteinerizada perigosa|3</t>
  </si>
  <si>
    <t>C|Carga conteinerizada perigosa|4</t>
  </si>
  <si>
    <t>C|Carga conteinerizada perigosa|5</t>
  </si>
  <si>
    <t>C|Carga conteinerizada perigosa|6</t>
  </si>
  <si>
    <t>C|Carga conteinerizada perigosa|7</t>
  </si>
  <si>
    <t>C|Carga conteinerizada perigosa|9</t>
  </si>
  <si>
    <t>C|Carga a granel pressurizada|2</t>
  </si>
  <si>
    <t>C|Carga a granel pressurizada|3</t>
  </si>
  <si>
    <t>C|Carga a granel pressurizada|4</t>
  </si>
  <si>
    <t>C|Carga a granel pressurizada|5</t>
  </si>
  <si>
    <t>C|Carga a granel pressurizada|6</t>
  </si>
  <si>
    <t>C|Carga a granel pressurizada|7</t>
  </si>
  <si>
    <t>C|Carga a granel pressurizada|9</t>
  </si>
  <si>
    <t>D|Carga geral|2</t>
  </si>
  <si>
    <t>D</t>
  </si>
  <si>
    <t>D|Carga geral|3</t>
  </si>
  <si>
    <t>D|Carga geral|4</t>
  </si>
  <si>
    <t>D|Carga geral|5</t>
  </si>
  <si>
    <t>D|Carga geral|6</t>
  </si>
  <si>
    <t>D|Carga geral|7</t>
  </si>
  <si>
    <t>D|Carga geral|9</t>
  </si>
  <si>
    <t>D|Carga geral perigosa|2</t>
  </si>
  <si>
    <t>D|Carga geral perigosa|3</t>
  </si>
  <si>
    <t>D|Carga geral perigosa|4</t>
  </si>
  <si>
    <t>D|Carga geral perigosa|5</t>
  </si>
  <si>
    <t>D|Carga geral perigosa|6</t>
  </si>
  <si>
    <t>D|Carga geral perigosa|7</t>
  </si>
  <si>
    <t>D|Carga geral perigosa|9</t>
  </si>
  <si>
    <t>D|Carga líquida a granel|2</t>
  </si>
  <si>
    <t>D|Carga líquida a granel|3</t>
  </si>
  <si>
    <t>D|Carga líquida a granel|4</t>
  </si>
  <si>
    <t>D|Carga líquida a granel|5</t>
  </si>
  <si>
    <t>D|Carga líquida a granel|6</t>
  </si>
  <si>
    <t>D|Carga líquida a granel|7</t>
  </si>
  <si>
    <t>D|Carga líquida a granel|9</t>
  </si>
  <si>
    <t>D|Carga líquida perigosa a granel|2</t>
  </si>
  <si>
    <t>D|Carga líquida perigosa a granel|3</t>
  </si>
  <si>
    <t>D|Carga líquida perigosa a granel|4</t>
  </si>
  <si>
    <t>D|Carga líquida perigosa a granel|5</t>
  </si>
  <si>
    <t>D|Carga líquida perigosa a granel|6</t>
  </si>
  <si>
    <t>D|Carga líquida perigosa a granel|7</t>
  </si>
  <si>
    <t>D|Carga líquida perigosa a granel|9</t>
  </si>
  <si>
    <t>D|Carga sólida a granel|2</t>
  </si>
  <si>
    <t>D|Carga sólida a granel|3</t>
  </si>
  <si>
    <t>D|Carga sólida a granel|4</t>
  </si>
  <si>
    <t>D|Carga sólida a granel|5</t>
  </si>
  <si>
    <t>D|Carga sólida a granel|6</t>
  </si>
  <si>
    <t>D|Carga sólida a granel|7</t>
  </si>
  <si>
    <t>D|Carga sólida a granel|9</t>
  </si>
  <si>
    <t>D|Carga sólida perigosa a granel|2</t>
  </si>
  <si>
    <t>D|Carga sólida perigosa a granel|3</t>
  </si>
  <si>
    <t>D|Carga sólida perigosa a granel|4</t>
  </si>
  <si>
    <t>D|Carga sólida perigosa a granel|5</t>
  </si>
  <si>
    <t>D|Carga sólida perigosa a granel|6</t>
  </si>
  <si>
    <t>D|Carga sólida perigosa a granel|7</t>
  </si>
  <si>
    <t>D|Carga sólida perigosa a granel|9</t>
  </si>
  <si>
    <t>D|Carga frigorificada ou aquecida|2</t>
  </si>
  <si>
    <t>D|Carga frigorificada ou aquecida|3</t>
  </si>
  <si>
    <t>D|Carga frigorificada ou aquecida|4</t>
  </si>
  <si>
    <t>D|Carga frigorificada ou aquecida|5</t>
  </si>
  <si>
    <t>D|Carga frigorificada ou aquecida|6</t>
  </si>
  <si>
    <t>D|Carga frigorificada ou aquecida|7</t>
  </si>
  <si>
    <t>D|Carga frigorificada ou aquecida|9</t>
  </si>
  <si>
    <t>D|Carga frigorificada perigosa ou aquecida perigosa|2</t>
  </si>
  <si>
    <t>D|Carga frigorificada perigosa ou aquecida perigosa|3</t>
  </si>
  <si>
    <t>D|Carga frigorificada perigosa ou aquecida perigosa|4</t>
  </si>
  <si>
    <t>D|Carga frigorificada perigosa ou aquecida perigosa|5</t>
  </si>
  <si>
    <t>D|Carga frigorificada perigosa ou aquecida perigosa|6</t>
  </si>
  <si>
    <t>D|Carga frigorificada perigosa ou aquecida perigosa|7</t>
  </si>
  <si>
    <t>D|Carga frigorificada perigosa ou aquecida perigosa|9</t>
  </si>
  <si>
    <t>D|Carga neogranel|2</t>
  </si>
  <si>
    <t>D|Carga neogranel|3</t>
  </si>
  <si>
    <t>D|Carga neogranel|4</t>
  </si>
  <si>
    <t>D|Carga neogranel|5</t>
  </si>
  <si>
    <t>D|Carga neogranel|6</t>
  </si>
  <si>
    <t>D|Carga neogranel|7</t>
  </si>
  <si>
    <t>D|Carga neogranel|9</t>
  </si>
  <si>
    <t>D|Carga conteinerizada|2</t>
  </si>
  <si>
    <t>D|Carga conteinerizada|3</t>
  </si>
  <si>
    <t>D|Carga conteinerizada|4</t>
  </si>
  <si>
    <t>D|Carga conteinerizada|5</t>
  </si>
  <si>
    <t>D|Carga conteinerizada|6</t>
  </si>
  <si>
    <t>D|Carga conteinerizada|7</t>
  </si>
  <si>
    <t>D|Carga conteinerizada|9</t>
  </si>
  <si>
    <t>D|Carga conteinerizada perigosa|2</t>
  </si>
  <si>
    <t>D|Carga conteinerizada perigosa|3</t>
  </si>
  <si>
    <t>D|Carga conteinerizada perigosa|4</t>
  </si>
  <si>
    <t>D|Carga conteinerizada perigosa|5</t>
  </si>
  <si>
    <t>D|Carga conteinerizada perigosa|6</t>
  </si>
  <si>
    <t>D|Carga conteinerizada perigosa|7</t>
  </si>
  <si>
    <t>D|Carga conteinerizada perigosa|9</t>
  </si>
  <si>
    <t>D|Carga a granel pressurizada|2</t>
  </si>
  <si>
    <t>D|Carga a granel pressurizada|3</t>
  </si>
  <si>
    <t>D|Carga a granel pressurizada|4</t>
  </si>
  <si>
    <t>D|Carga a granel pressurizada|5</t>
  </si>
  <si>
    <t>D|Carga a granel pressurizada|6</t>
  </si>
  <si>
    <t>D|Carga a granel pressurizada|7</t>
  </si>
  <si>
    <t>D|Carga a granel pressurizada|9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</si>
</sst>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R$ &quot;#,##0.00"/>
    <numFmt numFmtId="165" formatCode="&quot;R$ &quot;#,##0.0000"/>
    <numFmt numFmtId="166" formatCode="&quot;R$ &quot;#,##0"/>
    <numFmt numFmtId="167" formatCode="0.0%"/>
  </numFmts>
  <fonts count="34">
    <font>
      <sz val="11.0"/>
      <color theme="1"/>
      <name val="Calibri"/>
      <scheme val="minor"/>
    </font>
    <font>
      <b/>
      <sz val="17.0"/>
      <color rgb="FFFFFFFF"/>
      <name val="Arial"/>
    </font>
    <font/>
    <font>
      <i/>
      <sz val="12.0"/>
      <color rgb="FF1A237E"/>
      <name val="Arial"/>
    </font>
    <font>
      <sz val="11.0"/>
      <color theme="1"/>
      <name val="Arial"/>
    </font>
    <font>
      <b/>
      <sz val="12.0"/>
      <color rgb="FF1A237E"/>
      <name val="Arial"/>
    </font>
    <font>
      <b/>
      <sz val="11.0"/>
      <color rgb="FF1A237E"/>
      <name val="Arial"/>
    </font>
    <font>
      <sz val="11.0"/>
      <color rgb="FF000000"/>
      <name val="Arial"/>
    </font>
    <font>
      <i/>
      <sz val="10.0"/>
      <color rgb="FF9C0006"/>
      <name val="Arial"/>
    </font>
    <font>
      <b/>
      <i/>
      <sz val="10.0"/>
      <color rgb="FF1A237E"/>
      <name val="Arial"/>
    </font>
    <font>
      <i/>
      <sz val="9.0"/>
      <color rgb="FF595959"/>
      <name val="Arial"/>
    </font>
    <font>
      <b/>
      <sz val="16.0"/>
      <color rgb="FFFFFFFF"/>
      <name val="Arial"/>
    </font>
    <font>
      <b/>
      <sz val="11.0"/>
      <color rgb="FFFFFFFF"/>
      <name val="Arial"/>
    </font>
    <font>
      <b/>
      <sz val="11.0"/>
      <color rgb="FF204B6C"/>
      <name val="Arial"/>
    </font>
    <font>
      <i/>
      <sz val="10.0"/>
      <color rgb="FF595959"/>
      <name val="Arial"/>
    </font>
    <font>
      <b/>
      <sz val="14.0"/>
      <color rgb="FF1A237E"/>
      <name val="Arial"/>
    </font>
    <font>
      <b/>
      <sz val="11.0"/>
      <color rgb="FF000000"/>
      <name val="Arial"/>
    </font>
    <font>
      <sz val="11.0"/>
      <color theme="1"/>
      <name val="Calibri"/>
    </font>
    <font>
      <sz val="10.0"/>
      <color rgb="FF595959"/>
      <name val="Arial"/>
    </font>
    <font>
      <b/>
      <sz val="12.0"/>
      <color rgb="FFFFFFFF"/>
      <name val="Arial"/>
    </font>
    <font>
      <b/>
      <sz val="13.0"/>
      <color rgb="FF000000"/>
      <name val="Arial"/>
    </font>
    <font>
      <b/>
      <sz val="12.0"/>
      <color rgb="FF000000"/>
      <name val="Arial"/>
    </font>
    <font>
      <b/>
      <sz val="10.0"/>
      <color rgb="FF1A237E"/>
      <name val="Arial"/>
    </font>
    <font>
      <sz val="10.0"/>
      <color rgb="FF204B6C"/>
      <name val="Arial"/>
    </font>
    <font>
      <color theme="1"/>
      <name val="Calibri"/>
      <scheme val="minor"/>
    </font>
    <font>
      <b/>
      <sz val="18.0"/>
      <color rgb="FFFFFFFF"/>
      <name val="Arial"/>
    </font>
    <font>
      <b/>
      <sz val="14.0"/>
      <color rgb="FF000000"/>
      <name val="Arial"/>
    </font>
    <font>
      <b/>
      <sz val="12.0"/>
      <color theme="1"/>
      <name val="Arial"/>
    </font>
    <font>
      <b/>
      <sz val="14.0"/>
      <color rgb="FFFFFFFF"/>
      <name val="Arial"/>
    </font>
    <font>
      <sz val="9.0"/>
      <color rgb="FF000000"/>
      <name val="Arial"/>
    </font>
    <font>
      <sz val="10.0"/>
      <color rgb="FF0000FF"/>
      <name val="Arial"/>
    </font>
    <font>
      <sz val="10.0"/>
      <color rgb="FF000000"/>
      <name val="Arial"/>
    </font>
    <font>
      <b/>
      <sz val="10.0"/>
      <color rgb="FF006100"/>
      <name val="Arial"/>
    </font>
    <font>
      <i/>
      <sz val="9.0"/>
      <color rgb="FF0061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204B6C"/>
        <bgColor rgb="FF204B6C"/>
      </patternFill>
    </fill>
    <fill>
      <patternFill patternType="solid">
        <fgColor rgb="FFE8EAF6"/>
        <bgColor rgb="FFE8EAF6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20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D0D0D0"/>
      </left>
      <top style="thin">
        <color rgb="FFD0D0D0"/>
      </top>
    </border>
    <border>
      <top style="thin">
        <color rgb="FFD0D0D0"/>
      </top>
    </border>
    <border>
      <right/>
      <top style="thin">
        <color rgb="FFD0D0D0"/>
      </top>
    </border>
    <border>
      <left style="thin">
        <color rgb="FFD0D0D0"/>
      </left>
    </border>
    <border>
      <right/>
    </border>
    <border>
      <left style="thin">
        <color rgb="FFD0D0D0"/>
      </left>
      <bottom/>
    </border>
    <border>
      <left style="thin">
        <color rgb="FFD0D0D0"/>
      </lef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right/>
      <top style="thin">
        <color rgb="FFD0D0D0"/>
      </top>
      <bottom style="thin">
        <color rgb="FFD0D0D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7" fillId="3" fontId="4" numFmtId="0" xfId="0" applyAlignment="1" applyBorder="1" applyFill="1" applyFont="1">
      <alignment horizontal="left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13" fillId="4" fontId="8" numFmtId="0" xfId="0" applyAlignment="1" applyBorder="1" applyFill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2" fontId="12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left" shrinkToFit="0" vertical="center" wrapText="1"/>
    </xf>
    <xf borderId="19" fillId="5" fontId="13" numFmtId="0" xfId="0" applyAlignment="1" applyBorder="1" applyFill="1" applyFont="1">
      <alignment horizontal="left" shrinkToFit="0" vertical="center" wrapText="1"/>
    </xf>
    <xf borderId="19" fillId="0" fontId="14" numFmtId="0" xfId="0" applyAlignment="1" applyBorder="1" applyFont="1">
      <alignment horizontal="left" shrinkToFit="0" vertical="center" wrapText="1"/>
    </xf>
    <xf borderId="19" fillId="5" fontId="13" numFmtId="3" xfId="0" applyAlignment="1" applyBorder="1" applyFont="1" applyNumberFormat="1">
      <alignment horizontal="center" shrinkToFit="0" vertical="center" wrapText="1"/>
    </xf>
    <xf borderId="19" fillId="5" fontId="13" numFmtId="0" xfId="0" applyAlignment="1" applyBorder="1" applyFont="1">
      <alignment horizontal="center" shrinkToFit="0" vertical="center" wrapText="1"/>
    </xf>
    <xf borderId="19" fillId="5" fontId="13" numFmtId="164" xfId="0" applyAlignment="1" applyBorder="1" applyFont="1" applyNumberForma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19" fillId="0" fontId="16" numFmtId="0" xfId="0" applyAlignment="1" applyBorder="1" applyFont="1">
      <alignment horizontal="left" shrinkToFit="0" vertical="center" wrapText="1"/>
    </xf>
    <xf borderId="19" fillId="0" fontId="16" numFmtId="0" xfId="0" applyAlignment="1" applyBorder="1" applyFont="1">
      <alignment horizontal="center" shrinkToFit="0" vertical="center" wrapText="1"/>
    </xf>
    <xf borderId="19" fillId="0" fontId="17" numFmtId="0" xfId="0" applyAlignment="1" applyBorder="1" applyFont="1">
      <alignment shrinkToFit="0" vertical="bottom" wrapText="0"/>
    </xf>
    <xf borderId="19" fillId="0" fontId="18" numFmtId="0" xfId="0" applyAlignment="1" applyBorder="1" applyFont="1">
      <alignment horizontal="left" shrinkToFit="0" vertical="center" wrapText="1"/>
    </xf>
    <xf borderId="19" fillId="0" fontId="18" numFmtId="0" xfId="0" applyAlignment="1" applyBorder="1" applyFont="1">
      <alignment horizontal="center" shrinkToFit="0" vertical="center" wrapText="1"/>
    </xf>
    <xf borderId="19" fillId="0" fontId="16" numFmtId="165" xfId="0" applyAlignment="1" applyBorder="1" applyFont="1" applyNumberFormat="1">
      <alignment horizontal="center" shrinkToFit="0" vertical="center" wrapText="1"/>
    </xf>
    <xf borderId="19" fillId="0" fontId="16" numFmtId="164" xfId="0" applyAlignment="1" applyBorder="1" applyFont="1" applyNumberFormat="1">
      <alignment horizontal="center" shrinkToFit="0" vertical="center" wrapText="1"/>
    </xf>
    <xf borderId="19" fillId="2" fontId="19" numFmtId="0" xfId="0" applyAlignment="1" applyBorder="1" applyFont="1">
      <alignment horizontal="right" shrinkToFit="0" vertical="center" wrapText="1"/>
    </xf>
    <xf borderId="19" fillId="3" fontId="20" numFmtId="164" xfId="0" applyAlignment="1" applyBorder="1" applyFont="1" applyNumberFormat="1">
      <alignment horizontal="center" shrinkToFit="0" vertical="center" wrapText="1"/>
    </xf>
    <xf borderId="19" fillId="0" fontId="21" numFmtId="0" xfId="0" applyAlignment="1" applyBorder="1" applyFont="1">
      <alignment horizontal="left" shrinkToFit="0" vertical="center" wrapText="1"/>
    </xf>
    <xf borderId="16" fillId="2" fontId="11" numFmtId="0" xfId="0" applyAlignment="1" applyBorder="1" applyFont="1">
      <alignment horizontal="center" readingOrder="0" shrinkToFit="0" vertical="center" wrapText="1"/>
    </xf>
    <xf borderId="19" fillId="0" fontId="22" numFmtId="0" xfId="0" applyAlignment="1" applyBorder="1" applyFont="1">
      <alignment horizontal="center" shrinkToFit="0" vertical="center" wrapText="1"/>
    </xf>
    <xf borderId="19" fillId="5" fontId="23" numFmtId="0" xfId="0" applyAlignment="1" applyBorder="1" applyFont="1">
      <alignment horizontal="left" shrinkToFit="0" vertical="center" wrapText="1"/>
    </xf>
    <xf borderId="19" fillId="5" fontId="23" numFmtId="0" xfId="0" applyAlignment="1" applyBorder="1" applyFont="1">
      <alignment horizontal="center" shrinkToFit="0" vertical="center" wrapText="1"/>
    </xf>
    <xf borderId="19" fillId="5" fontId="13" numFmtId="3" xfId="0" applyAlignment="1" applyBorder="1" applyFont="1" applyNumberFormat="1">
      <alignment horizontal="right" shrinkToFit="0" vertical="center" wrapText="1"/>
    </xf>
    <xf borderId="19" fillId="5" fontId="13" numFmtId="166" xfId="0" applyAlignment="1" applyBorder="1" applyFont="1" applyNumberFormat="1">
      <alignment horizontal="right" shrinkToFit="0" vertical="center" wrapText="1"/>
    </xf>
    <xf borderId="19" fillId="0" fontId="7" numFmtId="166" xfId="0" applyAlignment="1" applyBorder="1" applyFont="1" applyNumberFormat="1">
      <alignment horizontal="center" shrinkToFit="0" vertical="center" wrapText="1"/>
    </xf>
    <xf borderId="19" fillId="0" fontId="7" numFmtId="167" xfId="0" applyAlignment="1" applyBorder="1" applyFont="1" applyNumberFormat="1">
      <alignment horizontal="center"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horizontal="center"/>
    </xf>
    <xf borderId="16" fillId="2" fontId="25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1"/>
    </xf>
    <xf borderId="19" fillId="0" fontId="20" numFmtId="3" xfId="0" applyAlignment="1" applyBorder="1" applyFont="1" applyNumberFormat="1">
      <alignment horizontal="center" shrinkToFit="0" vertical="center" wrapText="1"/>
    </xf>
    <xf borderId="19" fillId="6" fontId="20" numFmtId="3" xfId="0" applyAlignment="1" applyBorder="1" applyFill="1" applyFont="1" applyNumberFormat="1">
      <alignment horizontal="center" shrinkToFit="0" vertical="center" wrapText="1"/>
    </xf>
    <xf borderId="19" fillId="7" fontId="20" numFmtId="3" xfId="0" applyAlignment="1" applyBorder="1" applyFill="1" applyFont="1" applyNumberFormat="1">
      <alignment horizontal="center" shrinkToFit="0" vertical="center" wrapText="1"/>
    </xf>
    <xf borderId="19" fillId="8" fontId="20" numFmtId="3" xfId="0" applyAlignment="1" applyBorder="1" applyFill="1" applyFont="1" applyNumberFormat="1">
      <alignment horizontal="center" shrinkToFit="0" vertical="center" wrapText="1"/>
    </xf>
    <xf borderId="19" fillId="9" fontId="20" numFmtId="3" xfId="0" applyAlignment="1" applyBorder="1" applyFill="1" applyFont="1" applyNumberFormat="1">
      <alignment horizontal="center" shrinkToFit="0" vertical="center" wrapText="1"/>
    </xf>
    <xf borderId="19" fillId="3" fontId="26" numFmtId="167" xfId="0" applyAlignment="1" applyBorder="1" applyFont="1" applyNumberFormat="1">
      <alignment horizontal="center" shrinkToFit="0" vertical="center" wrapText="1"/>
    </xf>
    <xf borderId="7" fillId="9" fontId="27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left" readingOrder="0" shrinkToFit="0" vertical="top" wrapText="1"/>
    </xf>
    <xf borderId="16" fillId="2" fontId="28" numFmtId="0" xfId="0" applyAlignment="1" applyBorder="1" applyFont="1">
      <alignment horizontal="center" readingOrder="0" shrinkToFit="0" vertical="center" wrapText="1"/>
    </xf>
    <xf borderId="19" fillId="0" fontId="6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19" fillId="0" fontId="29" numFmtId="0" xfId="0" applyAlignment="1" applyBorder="1" applyFont="1">
      <alignment horizontal="left" shrinkToFit="0" vertical="center" wrapText="1"/>
    </xf>
    <xf borderId="19" fillId="5" fontId="30" numFmtId="165" xfId="0" applyAlignment="1" applyBorder="1" applyFont="1" applyNumberFormat="1">
      <alignment horizontal="right" shrinkToFit="0" vertical="center" wrapText="1"/>
    </xf>
    <xf borderId="19" fillId="5" fontId="30" numFmtId="164" xfId="0" applyAlignment="1" applyBorder="1" applyFont="1" applyNumberFormat="1">
      <alignment horizontal="right" shrinkToFit="0" vertical="center" wrapText="1"/>
    </xf>
    <xf borderId="19" fillId="0" fontId="31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left" shrinkToFit="0" vertical="center" wrapText="1"/>
    </xf>
    <xf borderId="19" fillId="6" fontId="32" numFmtId="165" xfId="0" applyAlignment="1" applyBorder="1" applyFont="1" applyNumberFormat="1">
      <alignment shrinkToFit="0" vertical="bottom" wrapText="0"/>
    </xf>
    <xf borderId="19" fillId="6" fontId="32" numFmtId="164" xfId="0" applyAlignment="1" applyBorder="1" applyFont="1" applyNumberFormat="1">
      <alignment shrinkToFit="0" vertical="bottom" wrapText="0"/>
    </xf>
    <xf borderId="19" fillId="0" fontId="3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6">
    <dxf>
      <font>
        <b/>
        <sz val="11.0"/>
        <color rgb="FF006100"/>
        <name val="Arial"/>
      </font>
      <fill>
        <patternFill patternType="solid">
          <fgColor rgb="FFC6EFCE"/>
          <bgColor rgb="FFC6EFCE"/>
        </patternFill>
      </fill>
      <border/>
    </dxf>
    <dxf>
      <font>
        <b/>
        <sz val="11.0"/>
        <color rgb="FF9C0006"/>
        <name val="Arial"/>
      </font>
      <fill>
        <patternFill patternType="solid">
          <fgColor rgb="FFFFC7CE"/>
          <bgColor rgb="FFFFC7CE"/>
        </patternFill>
      </fill>
      <border/>
    </dxf>
    <dxf>
      <font>
        <b/>
        <sz val="11.0"/>
        <color rgb="FF9C6500"/>
        <name val="Arial"/>
      </font>
      <fill>
        <patternFill patternType="solid">
          <fgColor rgb="FFFFEB9C"/>
          <bgColor rgb="FFFFEB9C"/>
        </patternFill>
      </fill>
      <border/>
    </dxf>
    <dxf>
      <font>
        <b/>
        <sz val="10.0"/>
        <color rgb="FF006100"/>
        <name val="Arial"/>
      </font>
      <fill>
        <patternFill patternType="solid">
          <fgColor rgb="FFC6EFCE"/>
          <bgColor rgb="FFC6EFCE"/>
        </patternFill>
      </fill>
      <border/>
    </dxf>
    <dxf>
      <font>
        <b/>
        <sz val="10.0"/>
        <color rgb="FF9C0006"/>
        <name val="Arial"/>
      </font>
      <fill>
        <patternFill patternType="solid">
          <fgColor rgb="FFFFC7CE"/>
          <bgColor rgb="FFFFC7CE"/>
        </patternFill>
      </fill>
      <border/>
    </dxf>
    <dxf>
      <font>
        <b/>
        <sz val="10.0"/>
        <color rgb="FF9C6500"/>
        <name val="Arial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1057275</xdr:colOff>
      <xdr:row>0</xdr:row>
      <xdr:rowOff>76200</xdr:rowOff>
    </xdr:from>
    <xdr:ext cx="1047750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6" width="18.0"/>
    <col customWidth="1" min="7" max="26" width="8.71"/>
  </cols>
  <sheetData>
    <row r="1" ht="30.0" customHeight="1">
      <c r="A1" s="1" t="s">
        <v>0</v>
      </c>
      <c r="B1" s="2"/>
      <c r="C1" s="2"/>
      <c r="D1" s="2"/>
      <c r="E1" s="2"/>
      <c r="F1" s="3"/>
    </row>
    <row r="2" ht="44.25" customHeight="1">
      <c r="A2" s="4"/>
      <c r="B2" s="5"/>
      <c r="C2" s="5"/>
      <c r="D2" s="5"/>
      <c r="E2" s="5"/>
      <c r="F2" s="6"/>
    </row>
    <row r="3">
      <c r="A3" s="7" t="s">
        <v>1</v>
      </c>
    </row>
    <row r="5" ht="15.0" customHeight="1">
      <c r="A5" s="8" t="s">
        <v>2</v>
      </c>
      <c r="B5" s="9"/>
      <c r="C5" s="9"/>
      <c r="D5" s="9"/>
      <c r="E5" s="9"/>
      <c r="F5" s="10"/>
    </row>
    <row r="6">
      <c r="A6" s="11"/>
      <c r="F6" s="12"/>
    </row>
    <row r="7">
      <c r="A7" s="11"/>
      <c r="F7" s="12"/>
    </row>
    <row r="8">
      <c r="A8" s="13"/>
      <c r="B8" s="5"/>
      <c r="C8" s="5"/>
      <c r="D8" s="5"/>
      <c r="E8" s="5"/>
      <c r="F8" s="6"/>
    </row>
    <row r="10" ht="21.75" customHeight="1">
      <c r="A10" s="14" t="s">
        <v>3</v>
      </c>
    </row>
    <row r="11" ht="19.5" customHeight="1">
      <c r="A11" s="15" t="s">
        <v>4</v>
      </c>
      <c r="B11" s="16" t="s">
        <v>5</v>
      </c>
    </row>
    <row r="12" ht="19.5" customHeight="1">
      <c r="A12" s="15" t="s">
        <v>4</v>
      </c>
      <c r="B12" s="16" t="s">
        <v>6</v>
      </c>
    </row>
    <row r="13" ht="19.5" customHeight="1">
      <c r="A13" s="15" t="s">
        <v>4</v>
      </c>
      <c r="B13" s="16" t="s">
        <v>7</v>
      </c>
    </row>
    <row r="14" ht="19.5" customHeight="1">
      <c r="A14" s="15" t="s">
        <v>4</v>
      </c>
      <c r="B14" s="16" t="s">
        <v>8</v>
      </c>
    </row>
    <row r="15" ht="19.5" customHeight="1">
      <c r="A15" s="15" t="s">
        <v>4</v>
      </c>
      <c r="B15" s="16" t="s">
        <v>9</v>
      </c>
    </row>
    <row r="16" ht="19.5" customHeight="1">
      <c r="A16" s="15" t="s">
        <v>4</v>
      </c>
      <c r="B16" s="16" t="s">
        <v>10</v>
      </c>
    </row>
    <row r="18" ht="21.75" customHeight="1">
      <c r="A18" s="17" t="s">
        <v>11</v>
      </c>
    </row>
    <row r="20" ht="53.25" customHeight="1">
      <c r="A20" s="18" t="s">
        <v>12</v>
      </c>
      <c r="B20" s="19"/>
      <c r="C20" s="19"/>
      <c r="D20" s="19"/>
      <c r="E20" s="19"/>
      <c r="F20" s="20"/>
    </row>
    <row r="21" ht="15.75" customHeight="1"/>
    <row r="22" ht="15.75" customHeight="1"/>
    <row r="23" ht="15.0" customHeight="1">
      <c r="A23" s="21" t="s">
        <v>13</v>
      </c>
    </row>
    <row r="24" ht="15.0" customHeight="1">
      <c r="A24" s="22" t="s">
        <v>14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14:F14"/>
    <mergeCell ref="B15:F15"/>
    <mergeCell ref="B16:F16"/>
    <mergeCell ref="A18:F18"/>
    <mergeCell ref="A20:F20"/>
    <mergeCell ref="A23:F23"/>
    <mergeCell ref="A24:F24"/>
    <mergeCell ref="A1:F2"/>
    <mergeCell ref="A3:F3"/>
    <mergeCell ref="A5:F8"/>
    <mergeCell ref="A10:F10"/>
    <mergeCell ref="B11:F11"/>
    <mergeCell ref="B12:F12"/>
    <mergeCell ref="B13:F13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71"/>
    <col customWidth="1" min="2" max="2" width="33.57"/>
    <col customWidth="1" min="3" max="3" width="36.0"/>
    <col customWidth="1" min="4" max="26" width="8.71"/>
  </cols>
  <sheetData>
    <row r="1" ht="31.5" customHeight="1">
      <c r="A1" s="23" t="s">
        <v>15</v>
      </c>
      <c r="B1" s="24"/>
      <c r="C1" s="25"/>
    </row>
    <row r="3" ht="25.5" customHeight="1">
      <c r="A3" s="26" t="s">
        <v>16</v>
      </c>
      <c r="B3" s="26" t="s">
        <v>17</v>
      </c>
      <c r="C3" s="26" t="s">
        <v>18</v>
      </c>
    </row>
    <row r="4" ht="24.0" customHeight="1">
      <c r="A4" s="27" t="s">
        <v>19</v>
      </c>
      <c r="B4" s="28" t="s">
        <v>20</v>
      </c>
      <c r="C4" s="29" t="s">
        <v>21</v>
      </c>
    </row>
    <row r="5" ht="24.0" customHeight="1">
      <c r="A5" s="27" t="s">
        <v>22</v>
      </c>
      <c r="B5" s="28" t="s">
        <v>23</v>
      </c>
      <c r="C5" s="29" t="s">
        <v>21</v>
      </c>
    </row>
    <row r="6" ht="24.0" customHeight="1">
      <c r="A6" s="27" t="s">
        <v>24</v>
      </c>
      <c r="B6" s="30">
        <v>580.0</v>
      </c>
      <c r="C6" s="29" t="s">
        <v>25</v>
      </c>
    </row>
    <row r="7">
      <c r="A7" s="27" t="s">
        <v>26</v>
      </c>
      <c r="B7" s="31" t="s">
        <v>27</v>
      </c>
      <c r="C7" s="29" t="s">
        <v>28</v>
      </c>
    </row>
    <row r="8" ht="24.0" customHeight="1">
      <c r="A8" s="27" t="s">
        <v>29</v>
      </c>
      <c r="B8" s="31">
        <v>7.0</v>
      </c>
      <c r="C8" s="29" t="s">
        <v>30</v>
      </c>
    </row>
    <row r="9" ht="24.0" customHeight="1">
      <c r="A9" s="27" t="s">
        <v>31</v>
      </c>
      <c r="B9" s="31" t="s">
        <v>32</v>
      </c>
      <c r="C9" s="29" t="s">
        <v>33</v>
      </c>
    </row>
    <row r="10" ht="24.0" customHeight="1">
      <c r="A10" s="27" t="s">
        <v>34</v>
      </c>
      <c r="B10" s="31" t="s">
        <v>35</v>
      </c>
      <c r="C10" s="29" t="s">
        <v>36</v>
      </c>
    </row>
    <row r="11" ht="24.0" customHeight="1">
      <c r="A11" s="27" t="s">
        <v>37</v>
      </c>
      <c r="B11" s="31" t="s">
        <v>38</v>
      </c>
      <c r="C11" s="29" t="s">
        <v>39</v>
      </c>
    </row>
    <row r="12" ht="24.0" customHeight="1">
      <c r="A12" s="27" t="s">
        <v>40</v>
      </c>
      <c r="B12" s="31" t="s">
        <v>38</v>
      </c>
      <c r="C12" s="29" t="s">
        <v>41</v>
      </c>
    </row>
    <row r="13" ht="24.0" customHeight="1">
      <c r="A13" s="27" t="s">
        <v>42</v>
      </c>
      <c r="B13" s="31" t="s">
        <v>43</v>
      </c>
      <c r="C13" s="29" t="s">
        <v>44</v>
      </c>
    </row>
    <row r="14" ht="24.0" customHeight="1">
      <c r="A14" s="27" t="s">
        <v>45</v>
      </c>
      <c r="B14" s="30">
        <v>0.0</v>
      </c>
      <c r="C14" s="29" t="s">
        <v>46</v>
      </c>
    </row>
    <row r="15" ht="24.0" customHeight="1">
      <c r="A15" s="27" t="s">
        <v>47</v>
      </c>
      <c r="B15" s="32">
        <v>0.0</v>
      </c>
      <c r="C15" s="29" t="s">
        <v>48</v>
      </c>
    </row>
    <row r="17" ht="25.5" customHeight="1">
      <c r="A17" s="33" t="s">
        <v>49</v>
      </c>
    </row>
    <row r="18" ht="21.75" customHeight="1">
      <c r="A18" s="34" t="s">
        <v>50</v>
      </c>
      <c r="B18" s="35" t="str">
        <f>IF(B10="Alto Desempenho",IF(B9="Composição completa","C","D"),IF(B9="Composição completa","A","B"))</f>
        <v>A</v>
      </c>
      <c r="C18" s="36"/>
    </row>
    <row r="19" ht="21.75" customHeight="1">
      <c r="A19" s="34" t="s">
        <v>51</v>
      </c>
      <c r="B19" s="35" t="str">
        <f>IF(AND(B11="Sim",B12="Sim"),"Sim","Não")</f>
        <v>Sim</v>
      </c>
      <c r="C19" s="36"/>
    </row>
    <row r="20">
      <c r="A20" s="37" t="s">
        <v>52</v>
      </c>
      <c r="B20" s="38" t="str">
        <f>B18&amp;"|"&amp;B7&amp;"|"&amp;B8</f>
        <v>A|Carga sólida a granel|7</v>
      </c>
      <c r="C20" s="36"/>
    </row>
    <row r="21" ht="15.75" customHeight="1">
      <c r="A21" s="34" t="s">
        <v>53</v>
      </c>
      <c r="B21" s="39">
        <f>IFERROR(VLOOKUP(B20,Coeficientes!A:C,2,FALSE()),"-")</f>
        <v>3.7867</v>
      </c>
      <c r="C21" s="36"/>
    </row>
    <row r="22" ht="15.75" customHeight="1">
      <c r="A22" s="34" t="s">
        <v>54</v>
      </c>
      <c r="B22" s="40">
        <f>IFERROR(VLOOKUP(B20,Coeficientes!A:C,3,FALSE()),"-")</f>
        <v>347.13</v>
      </c>
      <c r="C22" s="36"/>
    </row>
    <row r="23" ht="15.75" customHeight="1">
      <c r="A23" s="34" t="s">
        <v>55</v>
      </c>
      <c r="B23" s="40">
        <f>IF(B19="Não","N.A.",IFERROR(B6*B21+B22,"-"))</f>
        <v>2543.416</v>
      </c>
      <c r="C23" s="36"/>
    </row>
    <row r="24" ht="15.75" customHeight="1">
      <c r="A24" s="34" t="s">
        <v>56</v>
      </c>
      <c r="B24" s="40">
        <f>IF(B13="Sim",IFERROR(0.92*B21*B14,0),0)</f>
        <v>0</v>
      </c>
      <c r="C24" s="36"/>
    </row>
    <row r="25" ht="15.75" customHeight="1">
      <c r="A25" s="41" t="s">
        <v>57</v>
      </c>
      <c r="B25" s="42">
        <f>IF(B19="Não","N.A.",IFERROR(B23+B24,"-"))</f>
        <v>2543.416</v>
      </c>
      <c r="C25" s="36"/>
    </row>
    <row r="26" ht="24.0" customHeight="1">
      <c r="A26" s="43" t="s">
        <v>58</v>
      </c>
      <c r="B26" s="35" t="str">
        <f>IF(B19="Não","⚪ Não sujeito",IF(B25=0,"⚠ Preencher coeficiente",IF(B15=0,"Informe o frete",IF(B15&gt;B25,"🟢 Acima do piso",IF(B15=B25,"🟡 No limite","🔴 Abaixo do piso")))))</f>
        <v>Informe o frete</v>
      </c>
      <c r="C26" s="36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17:C17"/>
  </mergeCells>
  <conditionalFormatting sqref="B26">
    <cfRule type="expression" dxfId="0" priority="1">
      <formula>ISNUMBER(SEARCH("Acima",B26))</formula>
    </cfRule>
  </conditionalFormatting>
  <conditionalFormatting sqref="B26">
    <cfRule type="expression" dxfId="1" priority="2">
      <formula>ISNUMBER(SEARCH("Abaixo",B26))</formula>
    </cfRule>
  </conditionalFormatting>
  <conditionalFormatting sqref="B26">
    <cfRule type="expression" dxfId="2" priority="3">
      <formula>ISNUMBER(SEARCH("limite",B26))</formula>
    </cfRule>
  </conditionalFormatting>
  <dataValidations>
    <dataValidation type="list" allowBlank="1" sqref="B8">
      <formula1>"2,3,4,5,6,7,9"</formula1>
    </dataValidation>
    <dataValidation type="list" allowBlank="1" sqref="B7">
      <formula1>"Carga geral,Carga geral perigosa,Carga líquida a granel,Carga líquida perigosa a granel,Carga sólida a granel,Carga sólida perigosa a granel,Carga frigorificada ou aquecida,Carga frigorificada perigosa ou aquecida perigosa,Carga neogranel,Carga conteineri"</formula1>
    </dataValidation>
    <dataValidation type="list" allowBlank="1" sqref="B11:B13">
      <formula1>"Sim,Não"</formula1>
    </dataValidation>
    <dataValidation type="list" allowBlank="1" sqref="B10">
      <formula1>"Convencional,Alto Desempenho"</formula1>
    </dataValidation>
    <dataValidation type="list" allowBlank="1" sqref="B9">
      <formula1>"Composição completa,Só veículo automotor"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0"/>
    <col customWidth="1" min="2" max="2" width="12.0"/>
    <col customWidth="1" min="3" max="3" width="26.0"/>
    <col customWidth="1" min="4" max="4" width="8.0"/>
    <col customWidth="1" min="5" max="5" width="22.86"/>
    <col customWidth="1" min="6" max="6" width="20.57"/>
    <col customWidth="1" min="7" max="8" width="12.0"/>
    <col customWidth="1" min="9" max="9" width="11.0"/>
    <col customWidth="1" min="10" max="10" width="15.0"/>
    <col customWidth="1" min="11" max="11" width="14.0"/>
    <col customWidth="1" min="12" max="12" width="10.0"/>
    <col customWidth="1" min="13" max="13" width="16.0"/>
    <col customWidth="1" min="14" max="26" width="8.71"/>
  </cols>
  <sheetData>
    <row r="1" ht="30.0" customHeight="1">
      <c r="A1" s="4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ht="37.5" customHeight="1">
      <c r="A2" s="26" t="s">
        <v>60</v>
      </c>
      <c r="B2" s="26" t="s">
        <v>24</v>
      </c>
      <c r="C2" s="26" t="s">
        <v>26</v>
      </c>
      <c r="D2" s="26" t="s">
        <v>61</v>
      </c>
      <c r="E2" s="26" t="s">
        <v>62</v>
      </c>
      <c r="F2" s="26" t="s">
        <v>34</v>
      </c>
      <c r="G2" s="26" t="s">
        <v>51</v>
      </c>
      <c r="H2" s="26" t="s">
        <v>63</v>
      </c>
      <c r="I2" s="26" t="s">
        <v>64</v>
      </c>
      <c r="J2" s="26" t="s">
        <v>65</v>
      </c>
      <c r="K2" s="26" t="s">
        <v>66</v>
      </c>
      <c r="L2" s="26" t="s">
        <v>67</v>
      </c>
      <c r="M2" s="26" t="s">
        <v>68</v>
      </c>
    </row>
    <row r="3" ht="21.75" customHeight="1">
      <c r="A3" s="45">
        <v>1.0</v>
      </c>
      <c r="B3" s="30">
        <v>580.0</v>
      </c>
      <c r="C3" s="46" t="s">
        <v>27</v>
      </c>
      <c r="D3" s="31">
        <v>7.0</v>
      </c>
      <c r="E3" s="46" t="s">
        <v>32</v>
      </c>
      <c r="F3" s="47" t="s">
        <v>35</v>
      </c>
      <c r="G3" s="31" t="s">
        <v>38</v>
      </c>
      <c r="H3" s="31" t="s">
        <v>43</v>
      </c>
      <c r="I3" s="48">
        <v>0.0</v>
      </c>
      <c r="J3" s="49">
        <v>2600.0</v>
      </c>
      <c r="K3" s="50">
        <f>IF(G3="Não","N.A.",IF(B3="","",(IFERROR(VLOOKUP(IF(F3="Alto Desempenho",IF(E3="Composição completa","C","D"),IF(E3="Composição completa","A","B"))&amp;"|"&amp;C3&amp;"|"&amp;D3,Coeficientes!A:C,2,FALSE()),0))*B3+(IFERROR(VLOOKUP(IF(F3="Alto Desempenho",IF(E3="Composição completa","C","D"),IF(E3="Composição completa","A","B"))&amp;"|"&amp;C3&amp;"|"&amp;D3,Coeficientes!A:C,3,FALSE()),0))+IF(H3="Sim",0.92*(IFERROR(VLOOKUP(IF(F3="Alto Desempenho",IF(E3="Composição completa","C","D"),IF(E3="Composição completa","A","B"))&amp;"|"&amp;C3&amp;"|"&amp;D3,Coeficientes!A:C,2,FALSE()),0))*I3,0)))</f>
        <v>2543.416</v>
      </c>
      <c r="L3" s="51">
        <f t="shared" ref="L3:L52" si="1">IFERROR(IF(OR(G3="Não",J3=0,B3="",K3=0),"",(J3-K3)/K3),"")</f>
        <v>0.02224724544</v>
      </c>
      <c r="M3" s="52" t="str">
        <f t="shared" ref="M3:M52" si="2">IF(B3="","",IF(G3="Não","⚪ Não sujeito",IF(K3=0,"⚠ Preencher coef.",IF(J3=0,"Informe frete",IF(J3&gt;K3,"🟢 Acima",IF(J3=K3,"🟡 Limite","🔴 Abaixo"))))))</f>
        <v>🟢 Acima</v>
      </c>
    </row>
    <row r="4" ht="21.75" customHeight="1">
      <c r="A4" s="45">
        <v>2.0</v>
      </c>
      <c r="B4" s="30">
        <v>1200.0</v>
      </c>
      <c r="C4" s="46" t="s">
        <v>27</v>
      </c>
      <c r="D4" s="31">
        <v>7.0</v>
      </c>
      <c r="E4" s="46" t="s">
        <v>69</v>
      </c>
      <c r="F4" s="47" t="s">
        <v>35</v>
      </c>
      <c r="G4" s="31" t="s">
        <v>38</v>
      </c>
      <c r="H4" s="31" t="s">
        <v>43</v>
      </c>
      <c r="I4" s="48">
        <v>0.0</v>
      </c>
      <c r="J4" s="49">
        <v>4500.0</v>
      </c>
      <c r="K4" s="50">
        <f>IF(G4="Não","N.A.",IF(B4="","",(IFERROR(VLOOKUP(IF(F4="Alto Desempenho",IF(E4="Composição completa","C","D"),IF(E4="Composição completa","A","B"))&amp;"|"&amp;C4&amp;"|"&amp;D4,Coeficientes!A:C,2,FALSE()),0))*B4+(IFERROR(VLOOKUP(IF(F4="Alto Desempenho",IF(E4="Composição completa","C","D"),IF(E4="Composição completa","A","B"))&amp;"|"&amp;C4&amp;"|"&amp;D4,Coeficientes!A:C,3,FALSE()),0))+IF(H4="Sim",0.92*(IFERROR(VLOOKUP(IF(F4="Alto Desempenho",IF(E4="Composição completa","C","D"),IF(E4="Composição completa","A","B"))&amp;"|"&amp;C4&amp;"|"&amp;D4,Coeficientes!A:C,2,FALSE()),0))*I4,0)))</f>
        <v>4302.19</v>
      </c>
      <c r="L4" s="51">
        <f t="shared" si="1"/>
        <v>0.04597890842</v>
      </c>
      <c r="M4" s="52" t="str">
        <f t="shared" si="2"/>
        <v>🟢 Acima</v>
      </c>
    </row>
    <row r="5" ht="21.75" customHeight="1">
      <c r="A5" s="45">
        <v>3.0</v>
      </c>
      <c r="B5" s="30">
        <v>350.0</v>
      </c>
      <c r="C5" s="46" t="s">
        <v>27</v>
      </c>
      <c r="D5" s="31">
        <v>7.0</v>
      </c>
      <c r="E5" s="46" t="s">
        <v>32</v>
      </c>
      <c r="F5" s="47" t="s">
        <v>70</v>
      </c>
      <c r="G5" s="31" t="s">
        <v>38</v>
      </c>
      <c r="H5" s="31" t="s">
        <v>43</v>
      </c>
      <c r="I5" s="48">
        <v>0.0</v>
      </c>
      <c r="J5" s="49">
        <v>1100.0</v>
      </c>
      <c r="K5" s="50">
        <f>IF(G5="Não","N.A.",IF(B5="","",(IFERROR(VLOOKUP(IF(F5="Alto Desempenho",IF(E5="Composição completa","C","D"),IF(E5="Composição completa","A","B"))&amp;"|"&amp;C5&amp;"|"&amp;D5,Coeficientes!A:C,2,FALSE()),0))*B5+(IFERROR(VLOOKUP(IF(F5="Alto Desempenho",IF(E5="Composição completa","C","D"),IF(E5="Composição completa","A","B"))&amp;"|"&amp;C5&amp;"|"&amp;D5,Coeficientes!A:C,3,FALSE()),0))+IF(H5="Sim",0.92*(IFERROR(VLOOKUP(IF(F5="Alto Desempenho",IF(E5="Composição completa","C","D"),IF(E5="Composição completa","A","B"))&amp;"|"&amp;C5&amp;"|"&amp;D5,Coeficientes!A:C,2,FALSE()),0))*I5,0)))</f>
        <v>1286.47</v>
      </c>
      <c r="L5" s="51">
        <f t="shared" si="1"/>
        <v>-0.1449470256</v>
      </c>
      <c r="M5" s="52" t="str">
        <f t="shared" si="2"/>
        <v>🔴 Abaixo</v>
      </c>
    </row>
    <row r="6" ht="21.75" customHeight="1">
      <c r="A6" s="45">
        <v>4.0</v>
      </c>
      <c r="B6" s="30"/>
      <c r="C6" s="46"/>
      <c r="D6" s="31"/>
      <c r="E6" s="46"/>
      <c r="F6" s="47"/>
      <c r="G6" s="31"/>
      <c r="H6" s="31"/>
      <c r="I6" s="48"/>
      <c r="J6" s="49"/>
      <c r="K6" s="50" t="str">
        <f>IF(G6="Não","N.A.",IF(B6="","",(IFERROR(VLOOKUP(IF(F6="Alto Desempenho",IF(E6="Composição completa","C","D"),IF(E6="Composição completa","A","B"))&amp;"|"&amp;C6&amp;"|"&amp;D6,Coeficientes!A:C,2,FALSE()),0))*B6+(IFERROR(VLOOKUP(IF(F6="Alto Desempenho",IF(E6="Composição completa","C","D"),IF(E6="Composição completa","A","B"))&amp;"|"&amp;C6&amp;"|"&amp;D6,Coeficientes!A:C,3,FALSE()),0))+IF(H6="Sim",0.92*(IFERROR(VLOOKUP(IF(F6="Alto Desempenho",IF(E6="Composição completa","C","D"),IF(E6="Composição completa","A","B"))&amp;"|"&amp;C6&amp;"|"&amp;D6,Coeficientes!A:C,2,FALSE()),0))*I6,0)))</f>
        <v/>
      </c>
      <c r="L6" s="51" t="str">
        <f t="shared" si="1"/>
        <v/>
      </c>
      <c r="M6" s="52" t="str">
        <f t="shared" si="2"/>
        <v/>
      </c>
    </row>
    <row r="7" ht="21.75" customHeight="1">
      <c r="A7" s="45">
        <v>5.0</v>
      </c>
      <c r="B7" s="30"/>
      <c r="C7" s="46"/>
      <c r="D7" s="31"/>
      <c r="E7" s="46"/>
      <c r="F7" s="47"/>
      <c r="G7" s="31"/>
      <c r="H7" s="31"/>
      <c r="I7" s="48"/>
      <c r="J7" s="49"/>
      <c r="K7" s="50" t="str">
        <f>IF(G7="Não","N.A.",IF(B7="","",(IFERROR(VLOOKUP(IF(F7="Alto Desempenho",IF(E7="Composição completa","C","D"),IF(E7="Composição completa","A","B"))&amp;"|"&amp;C7&amp;"|"&amp;D7,Coeficientes!A:C,2,FALSE()),0))*B7+(IFERROR(VLOOKUP(IF(F7="Alto Desempenho",IF(E7="Composição completa","C","D"),IF(E7="Composição completa","A","B"))&amp;"|"&amp;C7&amp;"|"&amp;D7,Coeficientes!A:C,3,FALSE()),0))+IF(H7="Sim",0.92*(IFERROR(VLOOKUP(IF(F7="Alto Desempenho",IF(E7="Composição completa","C","D"),IF(E7="Composição completa","A","B"))&amp;"|"&amp;C7&amp;"|"&amp;D7,Coeficientes!A:C,2,FALSE()),0))*I7,0)))</f>
        <v/>
      </c>
      <c r="L7" s="51" t="str">
        <f t="shared" si="1"/>
        <v/>
      </c>
      <c r="M7" s="52" t="str">
        <f t="shared" si="2"/>
        <v/>
      </c>
    </row>
    <row r="8" ht="21.75" customHeight="1">
      <c r="A8" s="45">
        <v>6.0</v>
      </c>
      <c r="B8" s="30"/>
      <c r="C8" s="46"/>
      <c r="D8" s="31"/>
      <c r="E8" s="46"/>
      <c r="F8" s="47"/>
      <c r="G8" s="31"/>
      <c r="H8" s="31"/>
      <c r="I8" s="48"/>
      <c r="J8" s="49"/>
      <c r="K8" s="50" t="str">
        <f>IF(G8="Não","N.A.",IF(B8="","",(IFERROR(VLOOKUP(IF(F8="Alto Desempenho",IF(E8="Composição completa","C","D"),IF(E8="Composição completa","A","B"))&amp;"|"&amp;C8&amp;"|"&amp;D8,Coeficientes!A:C,2,FALSE()),0))*B8+(IFERROR(VLOOKUP(IF(F8="Alto Desempenho",IF(E8="Composição completa","C","D"),IF(E8="Composição completa","A","B"))&amp;"|"&amp;C8&amp;"|"&amp;D8,Coeficientes!A:C,3,FALSE()),0))+IF(H8="Sim",0.92*(IFERROR(VLOOKUP(IF(F8="Alto Desempenho",IF(E8="Composição completa","C","D"),IF(E8="Composição completa","A","B"))&amp;"|"&amp;C8&amp;"|"&amp;D8,Coeficientes!A:C,2,FALSE()),0))*I8,0)))</f>
        <v/>
      </c>
      <c r="L8" s="51" t="str">
        <f t="shared" si="1"/>
        <v/>
      </c>
      <c r="M8" s="52" t="str">
        <f t="shared" si="2"/>
        <v/>
      </c>
    </row>
    <row r="9" ht="21.75" customHeight="1">
      <c r="A9" s="45">
        <v>7.0</v>
      </c>
      <c r="B9" s="30"/>
      <c r="C9" s="46"/>
      <c r="D9" s="31"/>
      <c r="E9" s="46"/>
      <c r="F9" s="47"/>
      <c r="G9" s="31"/>
      <c r="H9" s="31"/>
      <c r="I9" s="48"/>
      <c r="J9" s="49"/>
      <c r="K9" s="50" t="str">
        <f>IF(G9="Não","N.A.",IF(B9="","",(IFERROR(VLOOKUP(IF(F9="Alto Desempenho",IF(E9="Composição completa","C","D"),IF(E9="Composição completa","A","B"))&amp;"|"&amp;C9&amp;"|"&amp;D9,Coeficientes!A:C,2,FALSE()),0))*B9+(IFERROR(VLOOKUP(IF(F9="Alto Desempenho",IF(E9="Composição completa","C","D"),IF(E9="Composição completa","A","B"))&amp;"|"&amp;C9&amp;"|"&amp;D9,Coeficientes!A:C,3,FALSE()),0))+IF(H9="Sim",0.92*(IFERROR(VLOOKUP(IF(F9="Alto Desempenho",IF(E9="Composição completa","C","D"),IF(E9="Composição completa","A","B"))&amp;"|"&amp;C9&amp;"|"&amp;D9,Coeficientes!A:C,2,FALSE()),0))*I9,0)))</f>
        <v/>
      </c>
      <c r="L9" s="51" t="str">
        <f t="shared" si="1"/>
        <v/>
      </c>
      <c r="M9" s="52" t="str">
        <f t="shared" si="2"/>
        <v/>
      </c>
    </row>
    <row r="10" ht="21.75" customHeight="1">
      <c r="A10" s="45">
        <v>8.0</v>
      </c>
      <c r="B10" s="30"/>
      <c r="C10" s="46"/>
      <c r="D10" s="31"/>
      <c r="E10" s="46"/>
      <c r="F10" s="47"/>
      <c r="G10" s="31"/>
      <c r="H10" s="31"/>
      <c r="I10" s="48"/>
      <c r="J10" s="49"/>
      <c r="K10" s="50" t="str">
        <f>IF(G10="Não","N.A.",IF(B10="","",(IFERROR(VLOOKUP(IF(F10="Alto Desempenho",IF(E10="Composição completa","C","D"),IF(E10="Composição completa","A","B"))&amp;"|"&amp;C10&amp;"|"&amp;D10,Coeficientes!A:C,2,FALSE()),0))*B10+(IFERROR(VLOOKUP(IF(F10="Alto Desempenho",IF(E10="Composição completa","C","D"),IF(E10="Composição completa","A","B"))&amp;"|"&amp;C10&amp;"|"&amp;D10,Coeficientes!A:C,3,FALSE()),0))+IF(H10="Sim",0.92*(IFERROR(VLOOKUP(IF(F10="Alto Desempenho",IF(E10="Composição completa","C","D"),IF(E10="Composição completa","A","B"))&amp;"|"&amp;C10&amp;"|"&amp;D10,Coeficientes!A:C,2,FALSE()),0))*I10,0)))</f>
        <v/>
      </c>
      <c r="L10" s="51" t="str">
        <f t="shared" si="1"/>
        <v/>
      </c>
      <c r="M10" s="52" t="str">
        <f t="shared" si="2"/>
        <v/>
      </c>
    </row>
    <row r="11" ht="21.75" customHeight="1">
      <c r="A11" s="45">
        <v>9.0</v>
      </c>
      <c r="B11" s="30"/>
      <c r="C11" s="46"/>
      <c r="D11" s="31"/>
      <c r="E11" s="46"/>
      <c r="F11" s="47"/>
      <c r="G11" s="31"/>
      <c r="H11" s="31"/>
      <c r="I11" s="48"/>
      <c r="J11" s="49"/>
      <c r="K11" s="50" t="str">
        <f>IF(G11="Não","N.A.",IF(B11="","",(IFERROR(VLOOKUP(IF(F11="Alto Desempenho",IF(E11="Composição completa","C","D"),IF(E11="Composição completa","A","B"))&amp;"|"&amp;C11&amp;"|"&amp;D11,Coeficientes!A:C,2,FALSE()),0))*B11+(IFERROR(VLOOKUP(IF(F11="Alto Desempenho",IF(E11="Composição completa","C","D"),IF(E11="Composição completa","A","B"))&amp;"|"&amp;C11&amp;"|"&amp;D11,Coeficientes!A:C,3,FALSE()),0))+IF(H11="Sim",0.92*(IFERROR(VLOOKUP(IF(F11="Alto Desempenho",IF(E11="Composição completa","C","D"),IF(E11="Composição completa","A","B"))&amp;"|"&amp;C11&amp;"|"&amp;D11,Coeficientes!A:C,2,FALSE()),0))*I11,0)))</f>
        <v/>
      </c>
      <c r="L11" s="51" t="str">
        <f t="shared" si="1"/>
        <v/>
      </c>
      <c r="M11" s="52" t="str">
        <f t="shared" si="2"/>
        <v/>
      </c>
    </row>
    <row r="12" ht="21.75" customHeight="1">
      <c r="A12" s="45">
        <v>10.0</v>
      </c>
      <c r="B12" s="30"/>
      <c r="C12" s="46"/>
      <c r="D12" s="31"/>
      <c r="E12" s="46"/>
      <c r="F12" s="47"/>
      <c r="G12" s="31"/>
      <c r="H12" s="31"/>
      <c r="I12" s="48"/>
      <c r="J12" s="49"/>
      <c r="K12" s="50" t="str">
        <f>IF(G12="Não","N.A.",IF(B12="","",(IFERROR(VLOOKUP(IF(F12="Alto Desempenho",IF(E12="Composição completa","C","D"),IF(E12="Composição completa","A","B"))&amp;"|"&amp;C12&amp;"|"&amp;D12,Coeficientes!A:C,2,FALSE()),0))*B12+(IFERROR(VLOOKUP(IF(F12="Alto Desempenho",IF(E12="Composição completa","C","D"),IF(E12="Composição completa","A","B"))&amp;"|"&amp;C12&amp;"|"&amp;D12,Coeficientes!A:C,3,FALSE()),0))+IF(H12="Sim",0.92*(IFERROR(VLOOKUP(IF(F12="Alto Desempenho",IF(E12="Composição completa","C","D"),IF(E12="Composição completa","A","B"))&amp;"|"&amp;C12&amp;"|"&amp;D12,Coeficientes!A:C,2,FALSE()),0))*I12,0)))</f>
        <v/>
      </c>
      <c r="L12" s="51" t="str">
        <f t="shared" si="1"/>
        <v/>
      </c>
      <c r="M12" s="52" t="str">
        <f t="shared" si="2"/>
        <v/>
      </c>
    </row>
    <row r="13" ht="21.75" customHeight="1">
      <c r="A13" s="45">
        <v>11.0</v>
      </c>
      <c r="B13" s="30"/>
      <c r="C13" s="46"/>
      <c r="D13" s="31"/>
      <c r="E13" s="46"/>
      <c r="F13" s="47"/>
      <c r="G13" s="31"/>
      <c r="H13" s="31"/>
      <c r="I13" s="48"/>
      <c r="J13" s="49"/>
      <c r="K13" s="50" t="str">
        <f>IF(G13="Não","N.A.",IF(B13="","",(IFERROR(VLOOKUP(IF(F13="Alto Desempenho",IF(E13="Composição completa","C","D"),IF(E13="Composição completa","A","B"))&amp;"|"&amp;C13&amp;"|"&amp;D13,Coeficientes!A:C,2,FALSE()),0))*B13+(IFERROR(VLOOKUP(IF(F13="Alto Desempenho",IF(E13="Composição completa","C","D"),IF(E13="Composição completa","A","B"))&amp;"|"&amp;C13&amp;"|"&amp;D13,Coeficientes!A:C,3,FALSE()),0))+IF(H13="Sim",0.92*(IFERROR(VLOOKUP(IF(F13="Alto Desempenho",IF(E13="Composição completa","C","D"),IF(E13="Composição completa","A","B"))&amp;"|"&amp;C13&amp;"|"&amp;D13,Coeficientes!A:C,2,FALSE()),0))*I13,0)))</f>
        <v/>
      </c>
      <c r="L13" s="51" t="str">
        <f t="shared" si="1"/>
        <v/>
      </c>
      <c r="M13" s="52" t="str">
        <f t="shared" si="2"/>
        <v/>
      </c>
    </row>
    <row r="14" ht="21.75" customHeight="1">
      <c r="A14" s="45">
        <v>12.0</v>
      </c>
      <c r="B14" s="30"/>
      <c r="C14" s="46"/>
      <c r="D14" s="31"/>
      <c r="E14" s="46"/>
      <c r="F14" s="47"/>
      <c r="G14" s="31"/>
      <c r="H14" s="31"/>
      <c r="I14" s="48"/>
      <c r="J14" s="49"/>
      <c r="K14" s="50" t="str">
        <f>IF(G14="Não","N.A.",IF(B14="","",(IFERROR(VLOOKUP(IF(F14="Alto Desempenho",IF(E14="Composição completa","C","D"),IF(E14="Composição completa","A","B"))&amp;"|"&amp;C14&amp;"|"&amp;D14,Coeficientes!A:C,2,FALSE()),0))*B14+(IFERROR(VLOOKUP(IF(F14="Alto Desempenho",IF(E14="Composição completa","C","D"),IF(E14="Composição completa","A","B"))&amp;"|"&amp;C14&amp;"|"&amp;D14,Coeficientes!A:C,3,FALSE()),0))+IF(H14="Sim",0.92*(IFERROR(VLOOKUP(IF(F14="Alto Desempenho",IF(E14="Composição completa","C","D"),IF(E14="Composição completa","A","B"))&amp;"|"&amp;C14&amp;"|"&amp;D14,Coeficientes!A:C,2,FALSE()),0))*I14,0)))</f>
        <v/>
      </c>
      <c r="L14" s="51" t="str">
        <f t="shared" si="1"/>
        <v/>
      </c>
      <c r="M14" s="52" t="str">
        <f t="shared" si="2"/>
        <v/>
      </c>
    </row>
    <row r="15" ht="21.75" customHeight="1">
      <c r="A15" s="45">
        <v>13.0</v>
      </c>
      <c r="B15" s="30"/>
      <c r="C15" s="46"/>
      <c r="D15" s="31"/>
      <c r="E15" s="46"/>
      <c r="F15" s="47"/>
      <c r="G15" s="31"/>
      <c r="H15" s="31"/>
      <c r="I15" s="48"/>
      <c r="J15" s="49"/>
      <c r="K15" s="50" t="str">
        <f>IF(G15="Não","N.A.",IF(B15="","",(IFERROR(VLOOKUP(IF(F15="Alto Desempenho",IF(E15="Composição completa","C","D"),IF(E15="Composição completa","A","B"))&amp;"|"&amp;C15&amp;"|"&amp;D15,Coeficientes!A:C,2,FALSE()),0))*B15+(IFERROR(VLOOKUP(IF(F15="Alto Desempenho",IF(E15="Composição completa","C","D"),IF(E15="Composição completa","A","B"))&amp;"|"&amp;C15&amp;"|"&amp;D15,Coeficientes!A:C,3,FALSE()),0))+IF(H15="Sim",0.92*(IFERROR(VLOOKUP(IF(F15="Alto Desempenho",IF(E15="Composição completa","C","D"),IF(E15="Composição completa","A","B"))&amp;"|"&amp;C15&amp;"|"&amp;D15,Coeficientes!A:C,2,FALSE()),0))*I15,0)))</f>
        <v/>
      </c>
      <c r="L15" s="51" t="str">
        <f t="shared" si="1"/>
        <v/>
      </c>
      <c r="M15" s="52" t="str">
        <f t="shared" si="2"/>
        <v/>
      </c>
    </row>
    <row r="16" ht="21.75" customHeight="1">
      <c r="A16" s="45">
        <v>14.0</v>
      </c>
      <c r="B16" s="30"/>
      <c r="C16" s="46"/>
      <c r="D16" s="31"/>
      <c r="E16" s="46"/>
      <c r="F16" s="47"/>
      <c r="G16" s="31"/>
      <c r="H16" s="31"/>
      <c r="I16" s="48"/>
      <c r="J16" s="49"/>
      <c r="K16" s="50" t="str">
        <f>IF(G16="Não","N.A.",IF(B16="","",(IFERROR(VLOOKUP(IF(F16="Alto Desempenho",IF(E16="Composição completa","C","D"),IF(E16="Composição completa","A","B"))&amp;"|"&amp;C16&amp;"|"&amp;D16,Coeficientes!A:C,2,FALSE()),0))*B16+(IFERROR(VLOOKUP(IF(F16="Alto Desempenho",IF(E16="Composição completa","C","D"),IF(E16="Composição completa","A","B"))&amp;"|"&amp;C16&amp;"|"&amp;D16,Coeficientes!A:C,3,FALSE()),0))+IF(H16="Sim",0.92*(IFERROR(VLOOKUP(IF(F16="Alto Desempenho",IF(E16="Composição completa","C","D"),IF(E16="Composição completa","A","B"))&amp;"|"&amp;C16&amp;"|"&amp;D16,Coeficientes!A:C,2,FALSE()),0))*I16,0)))</f>
        <v/>
      </c>
      <c r="L16" s="51" t="str">
        <f t="shared" si="1"/>
        <v/>
      </c>
      <c r="M16" s="52" t="str">
        <f t="shared" si="2"/>
        <v/>
      </c>
    </row>
    <row r="17" ht="21.75" customHeight="1">
      <c r="A17" s="45">
        <v>15.0</v>
      </c>
      <c r="B17" s="30"/>
      <c r="C17" s="46"/>
      <c r="D17" s="31"/>
      <c r="E17" s="46"/>
      <c r="F17" s="47"/>
      <c r="G17" s="31"/>
      <c r="H17" s="31"/>
      <c r="I17" s="48"/>
      <c r="J17" s="49"/>
      <c r="K17" s="50" t="str">
        <f>IF(G17="Não","N.A.",IF(B17="","",(IFERROR(VLOOKUP(IF(F17="Alto Desempenho",IF(E17="Composição completa","C","D"),IF(E17="Composição completa","A","B"))&amp;"|"&amp;C17&amp;"|"&amp;D17,Coeficientes!A:C,2,FALSE()),0))*B17+(IFERROR(VLOOKUP(IF(F17="Alto Desempenho",IF(E17="Composição completa","C","D"),IF(E17="Composição completa","A","B"))&amp;"|"&amp;C17&amp;"|"&amp;D17,Coeficientes!A:C,3,FALSE()),0))+IF(H17="Sim",0.92*(IFERROR(VLOOKUP(IF(F17="Alto Desempenho",IF(E17="Composição completa","C","D"),IF(E17="Composição completa","A","B"))&amp;"|"&amp;C17&amp;"|"&amp;D17,Coeficientes!A:C,2,FALSE()),0))*I17,0)))</f>
        <v/>
      </c>
      <c r="L17" s="51" t="str">
        <f t="shared" si="1"/>
        <v/>
      </c>
      <c r="M17" s="52" t="str">
        <f t="shared" si="2"/>
        <v/>
      </c>
    </row>
    <row r="18" ht="21.75" customHeight="1">
      <c r="A18" s="45">
        <v>16.0</v>
      </c>
      <c r="B18" s="30"/>
      <c r="C18" s="46"/>
      <c r="D18" s="31"/>
      <c r="E18" s="46"/>
      <c r="F18" s="47"/>
      <c r="G18" s="31"/>
      <c r="H18" s="31"/>
      <c r="I18" s="48"/>
      <c r="J18" s="49"/>
      <c r="K18" s="50" t="str">
        <f>IF(G18="Não","N.A.",IF(B18="","",(IFERROR(VLOOKUP(IF(F18="Alto Desempenho",IF(E18="Composição completa","C","D"),IF(E18="Composição completa","A","B"))&amp;"|"&amp;C18&amp;"|"&amp;D18,Coeficientes!A:C,2,FALSE()),0))*B18+(IFERROR(VLOOKUP(IF(F18="Alto Desempenho",IF(E18="Composição completa","C","D"),IF(E18="Composição completa","A","B"))&amp;"|"&amp;C18&amp;"|"&amp;D18,Coeficientes!A:C,3,FALSE()),0))+IF(H18="Sim",0.92*(IFERROR(VLOOKUP(IF(F18="Alto Desempenho",IF(E18="Composição completa","C","D"),IF(E18="Composição completa","A","B"))&amp;"|"&amp;C18&amp;"|"&amp;D18,Coeficientes!A:C,2,FALSE()),0))*I18,0)))</f>
        <v/>
      </c>
      <c r="L18" s="51" t="str">
        <f t="shared" si="1"/>
        <v/>
      </c>
      <c r="M18" s="52" t="str">
        <f t="shared" si="2"/>
        <v/>
      </c>
    </row>
    <row r="19" ht="21.75" customHeight="1">
      <c r="A19" s="45">
        <v>17.0</v>
      </c>
      <c r="B19" s="30"/>
      <c r="C19" s="46"/>
      <c r="D19" s="31"/>
      <c r="E19" s="46"/>
      <c r="F19" s="47"/>
      <c r="G19" s="31"/>
      <c r="H19" s="31"/>
      <c r="I19" s="48"/>
      <c r="J19" s="49"/>
      <c r="K19" s="50" t="str">
        <f>IF(G19="Não","N.A.",IF(B19="","",(IFERROR(VLOOKUP(IF(F19="Alto Desempenho",IF(E19="Composição completa","C","D"),IF(E19="Composição completa","A","B"))&amp;"|"&amp;C19&amp;"|"&amp;D19,Coeficientes!A:C,2,FALSE()),0))*B19+(IFERROR(VLOOKUP(IF(F19="Alto Desempenho",IF(E19="Composição completa","C","D"),IF(E19="Composição completa","A","B"))&amp;"|"&amp;C19&amp;"|"&amp;D19,Coeficientes!A:C,3,FALSE()),0))+IF(H19="Sim",0.92*(IFERROR(VLOOKUP(IF(F19="Alto Desempenho",IF(E19="Composição completa","C","D"),IF(E19="Composição completa","A","B"))&amp;"|"&amp;C19&amp;"|"&amp;D19,Coeficientes!A:C,2,FALSE()),0))*I19,0)))</f>
        <v/>
      </c>
      <c r="L19" s="51" t="str">
        <f t="shared" si="1"/>
        <v/>
      </c>
      <c r="M19" s="52" t="str">
        <f t="shared" si="2"/>
        <v/>
      </c>
    </row>
    <row r="20" ht="21.75" customHeight="1">
      <c r="A20" s="45">
        <v>18.0</v>
      </c>
      <c r="B20" s="30"/>
      <c r="C20" s="46"/>
      <c r="D20" s="31"/>
      <c r="E20" s="46"/>
      <c r="F20" s="47"/>
      <c r="G20" s="31"/>
      <c r="H20" s="31"/>
      <c r="I20" s="48"/>
      <c r="J20" s="49"/>
      <c r="K20" s="50" t="str">
        <f>IF(G20="Não","N.A.",IF(B20="","",(IFERROR(VLOOKUP(IF(F20="Alto Desempenho",IF(E20="Composição completa","C","D"),IF(E20="Composição completa","A","B"))&amp;"|"&amp;C20&amp;"|"&amp;D20,Coeficientes!A:C,2,FALSE()),0))*B20+(IFERROR(VLOOKUP(IF(F20="Alto Desempenho",IF(E20="Composição completa","C","D"),IF(E20="Composição completa","A","B"))&amp;"|"&amp;C20&amp;"|"&amp;D20,Coeficientes!A:C,3,FALSE()),0))+IF(H20="Sim",0.92*(IFERROR(VLOOKUP(IF(F20="Alto Desempenho",IF(E20="Composição completa","C","D"),IF(E20="Composição completa","A","B"))&amp;"|"&amp;C20&amp;"|"&amp;D20,Coeficientes!A:C,2,FALSE()),0))*I20,0)))</f>
        <v/>
      </c>
      <c r="L20" s="51" t="str">
        <f t="shared" si="1"/>
        <v/>
      </c>
      <c r="M20" s="52" t="str">
        <f t="shared" si="2"/>
        <v/>
      </c>
    </row>
    <row r="21" ht="21.75" customHeight="1">
      <c r="A21" s="45">
        <v>19.0</v>
      </c>
      <c r="B21" s="30"/>
      <c r="C21" s="46"/>
      <c r="D21" s="31"/>
      <c r="E21" s="46"/>
      <c r="F21" s="47"/>
      <c r="G21" s="31"/>
      <c r="H21" s="31"/>
      <c r="I21" s="48"/>
      <c r="J21" s="49"/>
      <c r="K21" s="50" t="str">
        <f>IF(G21="Não","N.A.",IF(B21="","",(IFERROR(VLOOKUP(IF(F21="Alto Desempenho",IF(E21="Composição completa","C","D"),IF(E21="Composição completa","A","B"))&amp;"|"&amp;C21&amp;"|"&amp;D21,Coeficientes!A:C,2,FALSE()),0))*B21+(IFERROR(VLOOKUP(IF(F21="Alto Desempenho",IF(E21="Composição completa","C","D"),IF(E21="Composição completa","A","B"))&amp;"|"&amp;C21&amp;"|"&amp;D21,Coeficientes!A:C,3,FALSE()),0))+IF(H21="Sim",0.92*(IFERROR(VLOOKUP(IF(F21="Alto Desempenho",IF(E21="Composição completa","C","D"),IF(E21="Composição completa","A","B"))&amp;"|"&amp;C21&amp;"|"&amp;D21,Coeficientes!A:C,2,FALSE()),0))*I21,0)))</f>
        <v/>
      </c>
      <c r="L21" s="51" t="str">
        <f t="shared" si="1"/>
        <v/>
      </c>
      <c r="M21" s="52" t="str">
        <f t="shared" si="2"/>
        <v/>
      </c>
    </row>
    <row r="22" ht="21.75" customHeight="1">
      <c r="A22" s="45">
        <v>20.0</v>
      </c>
      <c r="B22" s="30"/>
      <c r="C22" s="46"/>
      <c r="D22" s="31"/>
      <c r="E22" s="46"/>
      <c r="F22" s="47"/>
      <c r="G22" s="31"/>
      <c r="H22" s="31"/>
      <c r="I22" s="48"/>
      <c r="J22" s="49"/>
      <c r="K22" s="50" t="str">
        <f>IF(G22="Não","N.A.",IF(B22="","",(IFERROR(VLOOKUP(IF(F22="Alto Desempenho",IF(E22="Composição completa","C","D"),IF(E22="Composição completa","A","B"))&amp;"|"&amp;C22&amp;"|"&amp;D22,Coeficientes!A:C,2,FALSE()),0))*B22+(IFERROR(VLOOKUP(IF(F22="Alto Desempenho",IF(E22="Composição completa","C","D"),IF(E22="Composição completa","A","B"))&amp;"|"&amp;C22&amp;"|"&amp;D22,Coeficientes!A:C,3,FALSE()),0))+IF(H22="Sim",0.92*(IFERROR(VLOOKUP(IF(F22="Alto Desempenho",IF(E22="Composição completa","C","D"),IF(E22="Composição completa","A","B"))&amp;"|"&amp;C22&amp;"|"&amp;D22,Coeficientes!A:C,2,FALSE()),0))*I22,0)))</f>
        <v/>
      </c>
      <c r="L22" s="51" t="str">
        <f t="shared" si="1"/>
        <v/>
      </c>
      <c r="M22" s="52" t="str">
        <f t="shared" si="2"/>
        <v/>
      </c>
    </row>
    <row r="23" ht="21.75" customHeight="1">
      <c r="A23" s="45">
        <v>21.0</v>
      </c>
      <c r="B23" s="30"/>
      <c r="C23" s="46"/>
      <c r="D23" s="31"/>
      <c r="E23" s="46"/>
      <c r="F23" s="47"/>
      <c r="G23" s="31"/>
      <c r="H23" s="31"/>
      <c r="I23" s="48"/>
      <c r="J23" s="49"/>
      <c r="K23" s="50" t="str">
        <f>IF(G23="Não","N.A.",IF(B23="","",(IFERROR(VLOOKUP(IF(F23="Alto Desempenho",IF(E23="Composição completa","C","D"),IF(E23="Composição completa","A","B"))&amp;"|"&amp;C23&amp;"|"&amp;D23,Coeficientes!A:C,2,FALSE()),0))*B23+(IFERROR(VLOOKUP(IF(F23="Alto Desempenho",IF(E23="Composição completa","C","D"),IF(E23="Composição completa","A","B"))&amp;"|"&amp;C23&amp;"|"&amp;D23,Coeficientes!A:C,3,FALSE()),0))+IF(H23="Sim",0.92*(IFERROR(VLOOKUP(IF(F23="Alto Desempenho",IF(E23="Composição completa","C","D"),IF(E23="Composição completa","A","B"))&amp;"|"&amp;C23&amp;"|"&amp;D23,Coeficientes!A:C,2,FALSE()),0))*I23,0)))</f>
        <v/>
      </c>
      <c r="L23" s="51" t="str">
        <f t="shared" si="1"/>
        <v/>
      </c>
      <c r="M23" s="52" t="str">
        <f t="shared" si="2"/>
        <v/>
      </c>
    </row>
    <row r="24" ht="21.75" customHeight="1">
      <c r="A24" s="45">
        <v>22.0</v>
      </c>
      <c r="B24" s="30"/>
      <c r="C24" s="46"/>
      <c r="D24" s="31"/>
      <c r="E24" s="46"/>
      <c r="F24" s="47"/>
      <c r="G24" s="31"/>
      <c r="H24" s="31"/>
      <c r="I24" s="48"/>
      <c r="J24" s="49"/>
      <c r="K24" s="50" t="str">
        <f>IF(G24="Não","N.A.",IF(B24="","",(IFERROR(VLOOKUP(IF(F24="Alto Desempenho",IF(E24="Composição completa","C","D"),IF(E24="Composição completa","A","B"))&amp;"|"&amp;C24&amp;"|"&amp;D24,Coeficientes!A:C,2,FALSE()),0))*B24+(IFERROR(VLOOKUP(IF(F24="Alto Desempenho",IF(E24="Composição completa","C","D"),IF(E24="Composição completa","A","B"))&amp;"|"&amp;C24&amp;"|"&amp;D24,Coeficientes!A:C,3,FALSE()),0))+IF(H24="Sim",0.92*(IFERROR(VLOOKUP(IF(F24="Alto Desempenho",IF(E24="Composição completa","C","D"),IF(E24="Composição completa","A","B"))&amp;"|"&amp;C24&amp;"|"&amp;D24,Coeficientes!A:C,2,FALSE()),0))*I24,0)))</f>
        <v/>
      </c>
      <c r="L24" s="51" t="str">
        <f t="shared" si="1"/>
        <v/>
      </c>
      <c r="M24" s="52" t="str">
        <f t="shared" si="2"/>
        <v/>
      </c>
    </row>
    <row r="25" ht="21.75" customHeight="1">
      <c r="A25" s="45">
        <v>23.0</v>
      </c>
      <c r="B25" s="30"/>
      <c r="C25" s="46"/>
      <c r="D25" s="31"/>
      <c r="E25" s="46"/>
      <c r="F25" s="47"/>
      <c r="G25" s="31"/>
      <c r="H25" s="31"/>
      <c r="I25" s="48"/>
      <c r="J25" s="49"/>
      <c r="K25" s="50" t="str">
        <f>IF(G25="Não","N.A.",IF(B25="","",(IFERROR(VLOOKUP(IF(F25="Alto Desempenho",IF(E25="Composição completa","C","D"),IF(E25="Composição completa","A","B"))&amp;"|"&amp;C25&amp;"|"&amp;D25,Coeficientes!A:C,2,FALSE()),0))*B25+(IFERROR(VLOOKUP(IF(F25="Alto Desempenho",IF(E25="Composição completa","C","D"),IF(E25="Composição completa","A","B"))&amp;"|"&amp;C25&amp;"|"&amp;D25,Coeficientes!A:C,3,FALSE()),0))+IF(H25="Sim",0.92*(IFERROR(VLOOKUP(IF(F25="Alto Desempenho",IF(E25="Composição completa","C","D"),IF(E25="Composição completa","A","B"))&amp;"|"&amp;C25&amp;"|"&amp;D25,Coeficientes!A:C,2,FALSE()),0))*I25,0)))</f>
        <v/>
      </c>
      <c r="L25" s="51" t="str">
        <f t="shared" si="1"/>
        <v/>
      </c>
      <c r="M25" s="52" t="str">
        <f t="shared" si="2"/>
        <v/>
      </c>
    </row>
    <row r="26" ht="21.75" customHeight="1">
      <c r="A26" s="45">
        <v>24.0</v>
      </c>
      <c r="B26" s="30"/>
      <c r="C26" s="46"/>
      <c r="D26" s="31"/>
      <c r="E26" s="46"/>
      <c r="F26" s="47"/>
      <c r="G26" s="31"/>
      <c r="H26" s="31"/>
      <c r="I26" s="48"/>
      <c r="J26" s="49"/>
      <c r="K26" s="50" t="str">
        <f>IF(G26="Não","N.A.",IF(B26="","",(IFERROR(VLOOKUP(IF(F26="Alto Desempenho",IF(E26="Composição completa","C","D"),IF(E26="Composição completa","A","B"))&amp;"|"&amp;C26&amp;"|"&amp;D26,Coeficientes!A:C,2,FALSE()),0))*B26+(IFERROR(VLOOKUP(IF(F26="Alto Desempenho",IF(E26="Composição completa","C","D"),IF(E26="Composição completa","A","B"))&amp;"|"&amp;C26&amp;"|"&amp;D26,Coeficientes!A:C,3,FALSE()),0))+IF(H26="Sim",0.92*(IFERROR(VLOOKUP(IF(F26="Alto Desempenho",IF(E26="Composição completa","C","D"),IF(E26="Composição completa","A","B"))&amp;"|"&amp;C26&amp;"|"&amp;D26,Coeficientes!A:C,2,FALSE()),0))*I26,0)))</f>
        <v/>
      </c>
      <c r="L26" s="51" t="str">
        <f t="shared" si="1"/>
        <v/>
      </c>
      <c r="M26" s="52" t="str">
        <f t="shared" si="2"/>
        <v/>
      </c>
    </row>
    <row r="27" ht="21.75" customHeight="1">
      <c r="A27" s="45">
        <v>25.0</v>
      </c>
      <c r="B27" s="30"/>
      <c r="C27" s="46"/>
      <c r="D27" s="31"/>
      <c r="E27" s="46"/>
      <c r="F27" s="47"/>
      <c r="G27" s="31"/>
      <c r="H27" s="31"/>
      <c r="I27" s="48"/>
      <c r="J27" s="49"/>
      <c r="K27" s="50" t="str">
        <f>IF(G27="Não","N.A.",IF(B27="","",(IFERROR(VLOOKUP(IF(F27="Alto Desempenho",IF(E27="Composição completa","C","D"),IF(E27="Composição completa","A","B"))&amp;"|"&amp;C27&amp;"|"&amp;D27,Coeficientes!A:C,2,FALSE()),0))*B27+(IFERROR(VLOOKUP(IF(F27="Alto Desempenho",IF(E27="Composição completa","C","D"),IF(E27="Composição completa","A","B"))&amp;"|"&amp;C27&amp;"|"&amp;D27,Coeficientes!A:C,3,FALSE()),0))+IF(H27="Sim",0.92*(IFERROR(VLOOKUP(IF(F27="Alto Desempenho",IF(E27="Composição completa","C","D"),IF(E27="Composição completa","A","B"))&amp;"|"&amp;C27&amp;"|"&amp;D27,Coeficientes!A:C,2,FALSE()),0))*I27,0)))</f>
        <v/>
      </c>
      <c r="L27" s="51" t="str">
        <f t="shared" si="1"/>
        <v/>
      </c>
      <c r="M27" s="52" t="str">
        <f t="shared" si="2"/>
        <v/>
      </c>
    </row>
    <row r="28" ht="21.75" customHeight="1">
      <c r="A28" s="45">
        <v>26.0</v>
      </c>
      <c r="B28" s="30"/>
      <c r="C28" s="46"/>
      <c r="D28" s="31"/>
      <c r="E28" s="46"/>
      <c r="F28" s="47"/>
      <c r="G28" s="31"/>
      <c r="H28" s="31"/>
      <c r="I28" s="48"/>
      <c r="J28" s="49"/>
      <c r="K28" s="50" t="str">
        <f>IF(G28="Não","N.A.",IF(B28="","",(IFERROR(VLOOKUP(IF(F28="Alto Desempenho",IF(E28="Composição completa","C","D"),IF(E28="Composição completa","A","B"))&amp;"|"&amp;C28&amp;"|"&amp;D28,Coeficientes!A:C,2,FALSE()),0))*B28+(IFERROR(VLOOKUP(IF(F28="Alto Desempenho",IF(E28="Composição completa","C","D"),IF(E28="Composição completa","A","B"))&amp;"|"&amp;C28&amp;"|"&amp;D28,Coeficientes!A:C,3,FALSE()),0))+IF(H28="Sim",0.92*(IFERROR(VLOOKUP(IF(F28="Alto Desempenho",IF(E28="Composição completa","C","D"),IF(E28="Composição completa","A","B"))&amp;"|"&amp;C28&amp;"|"&amp;D28,Coeficientes!A:C,2,FALSE()),0))*I28,0)))</f>
        <v/>
      </c>
      <c r="L28" s="51" t="str">
        <f t="shared" si="1"/>
        <v/>
      </c>
      <c r="M28" s="52" t="str">
        <f t="shared" si="2"/>
        <v/>
      </c>
    </row>
    <row r="29" ht="21.75" customHeight="1">
      <c r="A29" s="45">
        <v>27.0</v>
      </c>
      <c r="B29" s="30"/>
      <c r="C29" s="46"/>
      <c r="D29" s="31"/>
      <c r="E29" s="46"/>
      <c r="F29" s="47"/>
      <c r="G29" s="31"/>
      <c r="H29" s="31"/>
      <c r="I29" s="48"/>
      <c r="J29" s="49"/>
      <c r="K29" s="50" t="str">
        <f>IF(G29="Não","N.A.",IF(B29="","",(IFERROR(VLOOKUP(IF(F29="Alto Desempenho",IF(E29="Composição completa","C","D"),IF(E29="Composição completa","A","B"))&amp;"|"&amp;C29&amp;"|"&amp;D29,Coeficientes!A:C,2,FALSE()),0))*B29+(IFERROR(VLOOKUP(IF(F29="Alto Desempenho",IF(E29="Composição completa","C","D"),IF(E29="Composição completa","A","B"))&amp;"|"&amp;C29&amp;"|"&amp;D29,Coeficientes!A:C,3,FALSE()),0))+IF(H29="Sim",0.92*(IFERROR(VLOOKUP(IF(F29="Alto Desempenho",IF(E29="Composição completa","C","D"),IF(E29="Composição completa","A","B"))&amp;"|"&amp;C29&amp;"|"&amp;D29,Coeficientes!A:C,2,FALSE()),0))*I29,0)))</f>
        <v/>
      </c>
      <c r="L29" s="51" t="str">
        <f t="shared" si="1"/>
        <v/>
      </c>
      <c r="M29" s="52" t="str">
        <f t="shared" si="2"/>
        <v/>
      </c>
    </row>
    <row r="30" ht="21.75" customHeight="1">
      <c r="A30" s="45">
        <v>28.0</v>
      </c>
      <c r="B30" s="30"/>
      <c r="C30" s="46"/>
      <c r="D30" s="31"/>
      <c r="E30" s="46"/>
      <c r="F30" s="47"/>
      <c r="G30" s="31"/>
      <c r="H30" s="31"/>
      <c r="I30" s="48"/>
      <c r="J30" s="49"/>
      <c r="K30" s="50" t="str">
        <f>IF(G30="Não","N.A.",IF(B30="","",(IFERROR(VLOOKUP(IF(F30="Alto Desempenho",IF(E30="Composição completa","C","D"),IF(E30="Composição completa","A","B"))&amp;"|"&amp;C30&amp;"|"&amp;D30,Coeficientes!A:C,2,FALSE()),0))*B30+(IFERROR(VLOOKUP(IF(F30="Alto Desempenho",IF(E30="Composição completa","C","D"),IF(E30="Composição completa","A","B"))&amp;"|"&amp;C30&amp;"|"&amp;D30,Coeficientes!A:C,3,FALSE()),0))+IF(H30="Sim",0.92*(IFERROR(VLOOKUP(IF(F30="Alto Desempenho",IF(E30="Composição completa","C","D"),IF(E30="Composição completa","A","B"))&amp;"|"&amp;C30&amp;"|"&amp;D30,Coeficientes!A:C,2,FALSE()),0))*I30,0)))</f>
        <v/>
      </c>
      <c r="L30" s="51" t="str">
        <f t="shared" si="1"/>
        <v/>
      </c>
      <c r="M30" s="52" t="str">
        <f t="shared" si="2"/>
        <v/>
      </c>
    </row>
    <row r="31" ht="21.75" customHeight="1">
      <c r="A31" s="45">
        <v>29.0</v>
      </c>
      <c r="B31" s="30"/>
      <c r="C31" s="46"/>
      <c r="D31" s="31"/>
      <c r="E31" s="46"/>
      <c r="F31" s="47"/>
      <c r="G31" s="31"/>
      <c r="H31" s="31"/>
      <c r="I31" s="48"/>
      <c r="J31" s="49"/>
      <c r="K31" s="50" t="str">
        <f>IF(G31="Não","N.A.",IF(B31="","",(IFERROR(VLOOKUP(IF(F31="Alto Desempenho",IF(E31="Composição completa","C","D"),IF(E31="Composição completa","A","B"))&amp;"|"&amp;C31&amp;"|"&amp;D31,Coeficientes!A:C,2,FALSE()),0))*B31+(IFERROR(VLOOKUP(IF(F31="Alto Desempenho",IF(E31="Composição completa","C","D"),IF(E31="Composição completa","A","B"))&amp;"|"&amp;C31&amp;"|"&amp;D31,Coeficientes!A:C,3,FALSE()),0))+IF(H31="Sim",0.92*(IFERROR(VLOOKUP(IF(F31="Alto Desempenho",IF(E31="Composição completa","C","D"),IF(E31="Composição completa","A","B"))&amp;"|"&amp;C31&amp;"|"&amp;D31,Coeficientes!A:C,2,FALSE()),0))*I31,0)))</f>
        <v/>
      </c>
      <c r="L31" s="51" t="str">
        <f t="shared" si="1"/>
        <v/>
      </c>
      <c r="M31" s="52" t="str">
        <f t="shared" si="2"/>
        <v/>
      </c>
    </row>
    <row r="32" ht="21.75" customHeight="1">
      <c r="A32" s="45">
        <v>30.0</v>
      </c>
      <c r="B32" s="30"/>
      <c r="C32" s="46"/>
      <c r="D32" s="31"/>
      <c r="E32" s="46"/>
      <c r="F32" s="47"/>
      <c r="G32" s="31"/>
      <c r="H32" s="31"/>
      <c r="I32" s="48"/>
      <c r="J32" s="49"/>
      <c r="K32" s="50" t="str">
        <f>IF(G32="Não","N.A.",IF(B32="","",(IFERROR(VLOOKUP(IF(F32="Alto Desempenho",IF(E32="Composição completa","C","D"),IF(E32="Composição completa","A","B"))&amp;"|"&amp;C32&amp;"|"&amp;D32,Coeficientes!A:C,2,FALSE()),0))*B32+(IFERROR(VLOOKUP(IF(F32="Alto Desempenho",IF(E32="Composição completa","C","D"),IF(E32="Composição completa","A","B"))&amp;"|"&amp;C32&amp;"|"&amp;D32,Coeficientes!A:C,3,FALSE()),0))+IF(H32="Sim",0.92*(IFERROR(VLOOKUP(IF(F32="Alto Desempenho",IF(E32="Composição completa","C","D"),IF(E32="Composição completa","A","B"))&amp;"|"&amp;C32&amp;"|"&amp;D32,Coeficientes!A:C,2,FALSE()),0))*I32,0)))</f>
        <v/>
      </c>
      <c r="L32" s="51" t="str">
        <f t="shared" si="1"/>
        <v/>
      </c>
      <c r="M32" s="52" t="str">
        <f t="shared" si="2"/>
        <v/>
      </c>
    </row>
    <row r="33" ht="21.75" customHeight="1">
      <c r="A33" s="45">
        <v>31.0</v>
      </c>
      <c r="B33" s="30"/>
      <c r="C33" s="46"/>
      <c r="D33" s="31"/>
      <c r="E33" s="46"/>
      <c r="F33" s="47"/>
      <c r="G33" s="31"/>
      <c r="H33" s="31"/>
      <c r="I33" s="48"/>
      <c r="J33" s="49"/>
      <c r="K33" s="50" t="str">
        <f>IF(G33="Não","N.A.",IF(B33="","",(IFERROR(VLOOKUP(IF(F33="Alto Desempenho",IF(E33="Composição completa","C","D"),IF(E33="Composição completa","A","B"))&amp;"|"&amp;C33&amp;"|"&amp;D33,Coeficientes!A:C,2,FALSE()),0))*B33+(IFERROR(VLOOKUP(IF(F33="Alto Desempenho",IF(E33="Composição completa","C","D"),IF(E33="Composição completa","A","B"))&amp;"|"&amp;C33&amp;"|"&amp;D33,Coeficientes!A:C,3,FALSE()),0))+IF(H33="Sim",0.92*(IFERROR(VLOOKUP(IF(F33="Alto Desempenho",IF(E33="Composição completa","C","D"),IF(E33="Composição completa","A","B"))&amp;"|"&amp;C33&amp;"|"&amp;D33,Coeficientes!A:C,2,FALSE()),0))*I33,0)))</f>
        <v/>
      </c>
      <c r="L33" s="51" t="str">
        <f t="shared" si="1"/>
        <v/>
      </c>
      <c r="M33" s="52" t="str">
        <f t="shared" si="2"/>
        <v/>
      </c>
    </row>
    <row r="34" ht="21.75" customHeight="1">
      <c r="A34" s="45">
        <v>32.0</v>
      </c>
      <c r="B34" s="30"/>
      <c r="C34" s="46"/>
      <c r="D34" s="31"/>
      <c r="E34" s="46"/>
      <c r="F34" s="47"/>
      <c r="G34" s="31"/>
      <c r="H34" s="31"/>
      <c r="I34" s="48"/>
      <c r="J34" s="49"/>
      <c r="K34" s="50" t="str">
        <f>IF(G34="Não","N.A.",IF(B34="","",(IFERROR(VLOOKUP(IF(F34="Alto Desempenho",IF(E34="Composição completa","C","D"),IF(E34="Composição completa","A","B"))&amp;"|"&amp;C34&amp;"|"&amp;D34,Coeficientes!A:C,2,FALSE()),0))*B34+(IFERROR(VLOOKUP(IF(F34="Alto Desempenho",IF(E34="Composição completa","C","D"),IF(E34="Composição completa","A","B"))&amp;"|"&amp;C34&amp;"|"&amp;D34,Coeficientes!A:C,3,FALSE()),0))+IF(H34="Sim",0.92*(IFERROR(VLOOKUP(IF(F34="Alto Desempenho",IF(E34="Composição completa","C","D"),IF(E34="Composição completa","A","B"))&amp;"|"&amp;C34&amp;"|"&amp;D34,Coeficientes!A:C,2,FALSE()),0))*I34,0)))</f>
        <v/>
      </c>
      <c r="L34" s="51" t="str">
        <f t="shared" si="1"/>
        <v/>
      </c>
      <c r="M34" s="52" t="str">
        <f t="shared" si="2"/>
        <v/>
      </c>
    </row>
    <row r="35" ht="21.75" customHeight="1">
      <c r="A35" s="45">
        <v>33.0</v>
      </c>
      <c r="B35" s="30"/>
      <c r="C35" s="46"/>
      <c r="D35" s="31"/>
      <c r="E35" s="46"/>
      <c r="F35" s="47"/>
      <c r="G35" s="31"/>
      <c r="H35" s="31"/>
      <c r="I35" s="48"/>
      <c r="J35" s="49"/>
      <c r="K35" s="50" t="str">
        <f>IF(G35="Não","N.A.",IF(B35="","",(IFERROR(VLOOKUP(IF(F35="Alto Desempenho",IF(E35="Composição completa","C","D"),IF(E35="Composição completa","A","B"))&amp;"|"&amp;C35&amp;"|"&amp;D35,Coeficientes!A:C,2,FALSE()),0))*B35+(IFERROR(VLOOKUP(IF(F35="Alto Desempenho",IF(E35="Composição completa","C","D"),IF(E35="Composição completa","A","B"))&amp;"|"&amp;C35&amp;"|"&amp;D35,Coeficientes!A:C,3,FALSE()),0))+IF(H35="Sim",0.92*(IFERROR(VLOOKUP(IF(F35="Alto Desempenho",IF(E35="Composição completa","C","D"),IF(E35="Composição completa","A","B"))&amp;"|"&amp;C35&amp;"|"&amp;D35,Coeficientes!A:C,2,FALSE()),0))*I35,0)))</f>
        <v/>
      </c>
      <c r="L35" s="51" t="str">
        <f t="shared" si="1"/>
        <v/>
      </c>
      <c r="M35" s="52" t="str">
        <f t="shared" si="2"/>
        <v/>
      </c>
    </row>
    <row r="36" ht="21.75" customHeight="1">
      <c r="A36" s="45">
        <v>34.0</v>
      </c>
      <c r="B36" s="30"/>
      <c r="C36" s="46"/>
      <c r="D36" s="31"/>
      <c r="E36" s="46"/>
      <c r="F36" s="47"/>
      <c r="G36" s="31"/>
      <c r="H36" s="31"/>
      <c r="I36" s="48"/>
      <c r="J36" s="49"/>
      <c r="K36" s="50" t="str">
        <f>IF(G36="Não","N.A.",IF(B36="","",(IFERROR(VLOOKUP(IF(F36="Alto Desempenho",IF(E36="Composição completa","C","D"),IF(E36="Composição completa","A","B"))&amp;"|"&amp;C36&amp;"|"&amp;D36,Coeficientes!A:C,2,FALSE()),0))*B36+(IFERROR(VLOOKUP(IF(F36="Alto Desempenho",IF(E36="Composição completa","C","D"),IF(E36="Composição completa","A","B"))&amp;"|"&amp;C36&amp;"|"&amp;D36,Coeficientes!A:C,3,FALSE()),0))+IF(H36="Sim",0.92*(IFERROR(VLOOKUP(IF(F36="Alto Desempenho",IF(E36="Composição completa","C","D"),IF(E36="Composição completa","A","B"))&amp;"|"&amp;C36&amp;"|"&amp;D36,Coeficientes!A:C,2,FALSE()),0))*I36,0)))</f>
        <v/>
      </c>
      <c r="L36" s="51" t="str">
        <f t="shared" si="1"/>
        <v/>
      </c>
      <c r="M36" s="52" t="str">
        <f t="shared" si="2"/>
        <v/>
      </c>
    </row>
    <row r="37" ht="21.75" customHeight="1">
      <c r="A37" s="45">
        <v>35.0</v>
      </c>
      <c r="B37" s="30"/>
      <c r="C37" s="46"/>
      <c r="D37" s="31"/>
      <c r="E37" s="46"/>
      <c r="F37" s="47"/>
      <c r="G37" s="31"/>
      <c r="H37" s="31"/>
      <c r="I37" s="48"/>
      <c r="J37" s="49"/>
      <c r="K37" s="50" t="str">
        <f>IF(G37="Não","N.A.",IF(B37="","",(IFERROR(VLOOKUP(IF(F37="Alto Desempenho",IF(E37="Composição completa","C","D"),IF(E37="Composição completa","A","B"))&amp;"|"&amp;C37&amp;"|"&amp;D37,Coeficientes!A:C,2,FALSE()),0))*B37+(IFERROR(VLOOKUP(IF(F37="Alto Desempenho",IF(E37="Composição completa","C","D"),IF(E37="Composição completa","A","B"))&amp;"|"&amp;C37&amp;"|"&amp;D37,Coeficientes!A:C,3,FALSE()),0))+IF(H37="Sim",0.92*(IFERROR(VLOOKUP(IF(F37="Alto Desempenho",IF(E37="Composição completa","C","D"),IF(E37="Composição completa","A","B"))&amp;"|"&amp;C37&amp;"|"&amp;D37,Coeficientes!A:C,2,FALSE()),0))*I37,0)))</f>
        <v/>
      </c>
      <c r="L37" s="51" t="str">
        <f t="shared" si="1"/>
        <v/>
      </c>
      <c r="M37" s="52" t="str">
        <f t="shared" si="2"/>
        <v/>
      </c>
    </row>
    <row r="38" ht="21.75" customHeight="1">
      <c r="A38" s="45">
        <v>36.0</v>
      </c>
      <c r="B38" s="30"/>
      <c r="C38" s="46"/>
      <c r="D38" s="31"/>
      <c r="E38" s="46"/>
      <c r="F38" s="47"/>
      <c r="G38" s="31"/>
      <c r="H38" s="31"/>
      <c r="I38" s="48"/>
      <c r="J38" s="49"/>
      <c r="K38" s="50" t="str">
        <f>IF(G38="Não","N.A.",IF(B38="","",(IFERROR(VLOOKUP(IF(F38="Alto Desempenho",IF(E38="Composição completa","C","D"),IF(E38="Composição completa","A","B"))&amp;"|"&amp;C38&amp;"|"&amp;D38,Coeficientes!A:C,2,FALSE()),0))*B38+(IFERROR(VLOOKUP(IF(F38="Alto Desempenho",IF(E38="Composição completa","C","D"),IF(E38="Composição completa","A","B"))&amp;"|"&amp;C38&amp;"|"&amp;D38,Coeficientes!A:C,3,FALSE()),0))+IF(H38="Sim",0.92*(IFERROR(VLOOKUP(IF(F38="Alto Desempenho",IF(E38="Composição completa","C","D"),IF(E38="Composição completa","A","B"))&amp;"|"&amp;C38&amp;"|"&amp;D38,Coeficientes!A:C,2,FALSE()),0))*I38,0)))</f>
        <v/>
      </c>
      <c r="L38" s="51" t="str">
        <f t="shared" si="1"/>
        <v/>
      </c>
      <c r="M38" s="52" t="str">
        <f t="shared" si="2"/>
        <v/>
      </c>
    </row>
    <row r="39" ht="21.75" customHeight="1">
      <c r="A39" s="45">
        <v>37.0</v>
      </c>
      <c r="B39" s="30"/>
      <c r="C39" s="46"/>
      <c r="D39" s="31"/>
      <c r="E39" s="46"/>
      <c r="F39" s="47"/>
      <c r="G39" s="31"/>
      <c r="H39" s="31"/>
      <c r="I39" s="48"/>
      <c r="J39" s="49"/>
      <c r="K39" s="50" t="str">
        <f>IF(G39="Não","N.A.",IF(B39="","",(IFERROR(VLOOKUP(IF(F39="Alto Desempenho",IF(E39="Composição completa","C","D"),IF(E39="Composição completa","A","B"))&amp;"|"&amp;C39&amp;"|"&amp;D39,Coeficientes!A:C,2,FALSE()),0))*B39+(IFERROR(VLOOKUP(IF(F39="Alto Desempenho",IF(E39="Composição completa","C","D"),IF(E39="Composição completa","A","B"))&amp;"|"&amp;C39&amp;"|"&amp;D39,Coeficientes!A:C,3,FALSE()),0))+IF(H39="Sim",0.92*(IFERROR(VLOOKUP(IF(F39="Alto Desempenho",IF(E39="Composição completa","C","D"),IF(E39="Composição completa","A","B"))&amp;"|"&amp;C39&amp;"|"&amp;D39,Coeficientes!A:C,2,FALSE()),0))*I39,0)))</f>
        <v/>
      </c>
      <c r="L39" s="51" t="str">
        <f t="shared" si="1"/>
        <v/>
      </c>
      <c r="M39" s="52" t="str">
        <f t="shared" si="2"/>
        <v/>
      </c>
    </row>
    <row r="40" ht="21.75" customHeight="1">
      <c r="A40" s="45">
        <v>38.0</v>
      </c>
      <c r="B40" s="30"/>
      <c r="C40" s="46"/>
      <c r="D40" s="31"/>
      <c r="E40" s="46"/>
      <c r="F40" s="47"/>
      <c r="G40" s="31"/>
      <c r="H40" s="31"/>
      <c r="I40" s="48"/>
      <c r="J40" s="49"/>
      <c r="K40" s="50" t="str">
        <f>IF(G40="Não","N.A.",IF(B40="","",(IFERROR(VLOOKUP(IF(F40="Alto Desempenho",IF(E40="Composição completa","C","D"),IF(E40="Composição completa","A","B"))&amp;"|"&amp;C40&amp;"|"&amp;D40,Coeficientes!A:C,2,FALSE()),0))*B40+(IFERROR(VLOOKUP(IF(F40="Alto Desempenho",IF(E40="Composição completa","C","D"),IF(E40="Composição completa","A","B"))&amp;"|"&amp;C40&amp;"|"&amp;D40,Coeficientes!A:C,3,FALSE()),0))+IF(H40="Sim",0.92*(IFERROR(VLOOKUP(IF(F40="Alto Desempenho",IF(E40="Composição completa","C","D"),IF(E40="Composição completa","A","B"))&amp;"|"&amp;C40&amp;"|"&amp;D40,Coeficientes!A:C,2,FALSE()),0))*I40,0)))</f>
        <v/>
      </c>
      <c r="L40" s="51" t="str">
        <f t="shared" si="1"/>
        <v/>
      </c>
      <c r="M40" s="52" t="str">
        <f t="shared" si="2"/>
        <v/>
      </c>
    </row>
    <row r="41" ht="21.75" customHeight="1">
      <c r="A41" s="45">
        <v>39.0</v>
      </c>
      <c r="B41" s="30"/>
      <c r="C41" s="46"/>
      <c r="D41" s="31"/>
      <c r="E41" s="46"/>
      <c r="F41" s="47"/>
      <c r="G41" s="31"/>
      <c r="H41" s="31"/>
      <c r="I41" s="48"/>
      <c r="J41" s="49"/>
      <c r="K41" s="50" t="str">
        <f>IF(G41="Não","N.A.",IF(B41="","",(IFERROR(VLOOKUP(IF(F41="Alto Desempenho",IF(E41="Composição completa","C","D"),IF(E41="Composição completa","A","B"))&amp;"|"&amp;C41&amp;"|"&amp;D41,Coeficientes!A:C,2,FALSE()),0))*B41+(IFERROR(VLOOKUP(IF(F41="Alto Desempenho",IF(E41="Composição completa","C","D"),IF(E41="Composição completa","A","B"))&amp;"|"&amp;C41&amp;"|"&amp;D41,Coeficientes!A:C,3,FALSE()),0))+IF(H41="Sim",0.92*(IFERROR(VLOOKUP(IF(F41="Alto Desempenho",IF(E41="Composição completa","C","D"),IF(E41="Composição completa","A","B"))&amp;"|"&amp;C41&amp;"|"&amp;D41,Coeficientes!A:C,2,FALSE()),0))*I41,0)))</f>
        <v/>
      </c>
      <c r="L41" s="51" t="str">
        <f t="shared" si="1"/>
        <v/>
      </c>
      <c r="M41" s="52" t="str">
        <f t="shared" si="2"/>
        <v/>
      </c>
    </row>
    <row r="42" ht="21.75" customHeight="1">
      <c r="A42" s="45">
        <v>40.0</v>
      </c>
      <c r="B42" s="30"/>
      <c r="C42" s="46"/>
      <c r="D42" s="31"/>
      <c r="E42" s="46"/>
      <c r="F42" s="47"/>
      <c r="G42" s="31"/>
      <c r="H42" s="31"/>
      <c r="I42" s="48"/>
      <c r="J42" s="49"/>
      <c r="K42" s="50" t="str">
        <f>IF(G42="Não","N.A.",IF(B42="","",(IFERROR(VLOOKUP(IF(F42="Alto Desempenho",IF(E42="Composição completa","C","D"),IF(E42="Composição completa","A","B"))&amp;"|"&amp;C42&amp;"|"&amp;D42,Coeficientes!A:C,2,FALSE()),0))*B42+(IFERROR(VLOOKUP(IF(F42="Alto Desempenho",IF(E42="Composição completa","C","D"),IF(E42="Composição completa","A","B"))&amp;"|"&amp;C42&amp;"|"&amp;D42,Coeficientes!A:C,3,FALSE()),0))+IF(H42="Sim",0.92*(IFERROR(VLOOKUP(IF(F42="Alto Desempenho",IF(E42="Composição completa","C","D"),IF(E42="Composição completa","A","B"))&amp;"|"&amp;C42&amp;"|"&amp;D42,Coeficientes!A:C,2,FALSE()),0))*I42,0)))</f>
        <v/>
      </c>
      <c r="L42" s="51" t="str">
        <f t="shared" si="1"/>
        <v/>
      </c>
      <c r="M42" s="52" t="str">
        <f t="shared" si="2"/>
        <v/>
      </c>
    </row>
    <row r="43" ht="21.75" customHeight="1">
      <c r="A43" s="45">
        <v>41.0</v>
      </c>
      <c r="B43" s="30"/>
      <c r="C43" s="46"/>
      <c r="D43" s="31"/>
      <c r="E43" s="46"/>
      <c r="F43" s="47"/>
      <c r="G43" s="31"/>
      <c r="H43" s="31"/>
      <c r="I43" s="48"/>
      <c r="J43" s="49"/>
      <c r="K43" s="50" t="str">
        <f>IF(G43="Não","N.A.",IF(B43="","",(IFERROR(VLOOKUP(IF(F43="Alto Desempenho",IF(E43="Composição completa","C","D"),IF(E43="Composição completa","A","B"))&amp;"|"&amp;C43&amp;"|"&amp;D43,Coeficientes!A:C,2,FALSE()),0))*B43+(IFERROR(VLOOKUP(IF(F43="Alto Desempenho",IF(E43="Composição completa","C","D"),IF(E43="Composição completa","A","B"))&amp;"|"&amp;C43&amp;"|"&amp;D43,Coeficientes!A:C,3,FALSE()),0))+IF(H43="Sim",0.92*(IFERROR(VLOOKUP(IF(F43="Alto Desempenho",IF(E43="Composição completa","C","D"),IF(E43="Composição completa","A","B"))&amp;"|"&amp;C43&amp;"|"&amp;D43,Coeficientes!A:C,2,FALSE()),0))*I43,0)))</f>
        <v/>
      </c>
      <c r="L43" s="51" t="str">
        <f t="shared" si="1"/>
        <v/>
      </c>
      <c r="M43" s="52" t="str">
        <f t="shared" si="2"/>
        <v/>
      </c>
    </row>
    <row r="44" ht="21.75" customHeight="1">
      <c r="A44" s="45">
        <v>42.0</v>
      </c>
      <c r="B44" s="30"/>
      <c r="C44" s="46"/>
      <c r="D44" s="31"/>
      <c r="E44" s="46"/>
      <c r="F44" s="47"/>
      <c r="G44" s="31"/>
      <c r="H44" s="31"/>
      <c r="I44" s="48"/>
      <c r="J44" s="49"/>
      <c r="K44" s="50" t="str">
        <f>IF(G44="Não","N.A.",IF(B44="","",(IFERROR(VLOOKUP(IF(F44="Alto Desempenho",IF(E44="Composição completa","C","D"),IF(E44="Composição completa","A","B"))&amp;"|"&amp;C44&amp;"|"&amp;D44,Coeficientes!A:C,2,FALSE()),0))*B44+(IFERROR(VLOOKUP(IF(F44="Alto Desempenho",IF(E44="Composição completa","C","D"),IF(E44="Composição completa","A","B"))&amp;"|"&amp;C44&amp;"|"&amp;D44,Coeficientes!A:C,3,FALSE()),0))+IF(H44="Sim",0.92*(IFERROR(VLOOKUP(IF(F44="Alto Desempenho",IF(E44="Composição completa","C","D"),IF(E44="Composição completa","A","B"))&amp;"|"&amp;C44&amp;"|"&amp;D44,Coeficientes!A:C,2,FALSE()),0))*I44,0)))</f>
        <v/>
      </c>
      <c r="L44" s="51" t="str">
        <f t="shared" si="1"/>
        <v/>
      </c>
      <c r="M44" s="52" t="str">
        <f t="shared" si="2"/>
        <v/>
      </c>
    </row>
    <row r="45" ht="21.75" customHeight="1">
      <c r="A45" s="45">
        <v>43.0</v>
      </c>
      <c r="B45" s="30"/>
      <c r="C45" s="46"/>
      <c r="D45" s="31"/>
      <c r="E45" s="46"/>
      <c r="F45" s="47"/>
      <c r="G45" s="31"/>
      <c r="H45" s="31"/>
      <c r="I45" s="48"/>
      <c r="J45" s="49"/>
      <c r="K45" s="50" t="str">
        <f>IF(G45="Não","N.A.",IF(B45="","",(IFERROR(VLOOKUP(IF(F45="Alto Desempenho",IF(E45="Composição completa","C","D"),IF(E45="Composição completa","A","B"))&amp;"|"&amp;C45&amp;"|"&amp;D45,Coeficientes!A:C,2,FALSE()),0))*B45+(IFERROR(VLOOKUP(IF(F45="Alto Desempenho",IF(E45="Composição completa","C","D"),IF(E45="Composição completa","A","B"))&amp;"|"&amp;C45&amp;"|"&amp;D45,Coeficientes!A:C,3,FALSE()),0))+IF(H45="Sim",0.92*(IFERROR(VLOOKUP(IF(F45="Alto Desempenho",IF(E45="Composição completa","C","D"),IF(E45="Composição completa","A","B"))&amp;"|"&amp;C45&amp;"|"&amp;D45,Coeficientes!A:C,2,FALSE()),0))*I45,0)))</f>
        <v/>
      </c>
      <c r="L45" s="51" t="str">
        <f t="shared" si="1"/>
        <v/>
      </c>
      <c r="M45" s="52" t="str">
        <f t="shared" si="2"/>
        <v/>
      </c>
    </row>
    <row r="46" ht="21.75" customHeight="1">
      <c r="A46" s="45">
        <v>44.0</v>
      </c>
      <c r="B46" s="30"/>
      <c r="C46" s="46"/>
      <c r="D46" s="31"/>
      <c r="E46" s="46"/>
      <c r="F46" s="47"/>
      <c r="G46" s="31"/>
      <c r="H46" s="31"/>
      <c r="I46" s="48"/>
      <c r="J46" s="49"/>
      <c r="K46" s="50" t="str">
        <f>IF(G46="Não","N.A.",IF(B46="","",(IFERROR(VLOOKUP(IF(F46="Alto Desempenho",IF(E46="Composição completa","C","D"),IF(E46="Composição completa","A","B"))&amp;"|"&amp;C46&amp;"|"&amp;D46,Coeficientes!A:C,2,FALSE()),0))*B46+(IFERROR(VLOOKUP(IF(F46="Alto Desempenho",IF(E46="Composição completa","C","D"),IF(E46="Composição completa","A","B"))&amp;"|"&amp;C46&amp;"|"&amp;D46,Coeficientes!A:C,3,FALSE()),0))+IF(H46="Sim",0.92*(IFERROR(VLOOKUP(IF(F46="Alto Desempenho",IF(E46="Composição completa","C","D"),IF(E46="Composição completa","A","B"))&amp;"|"&amp;C46&amp;"|"&amp;D46,Coeficientes!A:C,2,FALSE()),0))*I46,0)))</f>
        <v/>
      </c>
      <c r="L46" s="51" t="str">
        <f t="shared" si="1"/>
        <v/>
      </c>
      <c r="M46" s="52" t="str">
        <f t="shared" si="2"/>
        <v/>
      </c>
    </row>
    <row r="47" ht="21.75" customHeight="1">
      <c r="A47" s="45">
        <v>45.0</v>
      </c>
      <c r="B47" s="30"/>
      <c r="C47" s="46"/>
      <c r="D47" s="31"/>
      <c r="E47" s="46"/>
      <c r="F47" s="47"/>
      <c r="G47" s="31"/>
      <c r="H47" s="31"/>
      <c r="I47" s="48"/>
      <c r="J47" s="49"/>
      <c r="K47" s="50" t="str">
        <f>IF(G47="Não","N.A.",IF(B47="","",(IFERROR(VLOOKUP(IF(F47="Alto Desempenho",IF(E47="Composição completa","C","D"),IF(E47="Composição completa","A","B"))&amp;"|"&amp;C47&amp;"|"&amp;D47,Coeficientes!A:C,2,FALSE()),0))*B47+(IFERROR(VLOOKUP(IF(F47="Alto Desempenho",IF(E47="Composição completa","C","D"),IF(E47="Composição completa","A","B"))&amp;"|"&amp;C47&amp;"|"&amp;D47,Coeficientes!A:C,3,FALSE()),0))+IF(H47="Sim",0.92*(IFERROR(VLOOKUP(IF(F47="Alto Desempenho",IF(E47="Composição completa","C","D"),IF(E47="Composição completa","A","B"))&amp;"|"&amp;C47&amp;"|"&amp;D47,Coeficientes!A:C,2,FALSE()),0))*I47,0)))</f>
        <v/>
      </c>
      <c r="L47" s="51" t="str">
        <f t="shared" si="1"/>
        <v/>
      </c>
      <c r="M47" s="52" t="str">
        <f t="shared" si="2"/>
        <v/>
      </c>
    </row>
    <row r="48" ht="21.75" customHeight="1">
      <c r="A48" s="45">
        <v>46.0</v>
      </c>
      <c r="B48" s="30"/>
      <c r="C48" s="46"/>
      <c r="D48" s="31"/>
      <c r="E48" s="46"/>
      <c r="F48" s="47"/>
      <c r="G48" s="31"/>
      <c r="H48" s="31"/>
      <c r="I48" s="48"/>
      <c r="J48" s="49"/>
      <c r="K48" s="50" t="str">
        <f>IF(G48="Não","N.A.",IF(B48="","",(IFERROR(VLOOKUP(IF(F48="Alto Desempenho",IF(E48="Composição completa","C","D"),IF(E48="Composição completa","A","B"))&amp;"|"&amp;C48&amp;"|"&amp;D48,Coeficientes!A:C,2,FALSE()),0))*B48+(IFERROR(VLOOKUP(IF(F48="Alto Desempenho",IF(E48="Composição completa","C","D"),IF(E48="Composição completa","A","B"))&amp;"|"&amp;C48&amp;"|"&amp;D48,Coeficientes!A:C,3,FALSE()),0))+IF(H48="Sim",0.92*(IFERROR(VLOOKUP(IF(F48="Alto Desempenho",IF(E48="Composição completa","C","D"),IF(E48="Composição completa","A","B"))&amp;"|"&amp;C48&amp;"|"&amp;D48,Coeficientes!A:C,2,FALSE()),0))*I48,0)))</f>
        <v/>
      </c>
      <c r="L48" s="51" t="str">
        <f t="shared" si="1"/>
        <v/>
      </c>
      <c r="M48" s="52" t="str">
        <f t="shared" si="2"/>
        <v/>
      </c>
    </row>
    <row r="49" ht="21.75" customHeight="1">
      <c r="A49" s="45">
        <v>47.0</v>
      </c>
      <c r="B49" s="30"/>
      <c r="C49" s="46"/>
      <c r="D49" s="31"/>
      <c r="E49" s="46"/>
      <c r="F49" s="47"/>
      <c r="G49" s="31"/>
      <c r="H49" s="31"/>
      <c r="I49" s="48"/>
      <c r="J49" s="49"/>
      <c r="K49" s="50" t="str">
        <f>IF(G49="Não","N.A.",IF(B49="","",(IFERROR(VLOOKUP(IF(F49="Alto Desempenho",IF(E49="Composição completa","C","D"),IF(E49="Composição completa","A","B"))&amp;"|"&amp;C49&amp;"|"&amp;D49,Coeficientes!A:C,2,FALSE()),0))*B49+(IFERROR(VLOOKUP(IF(F49="Alto Desempenho",IF(E49="Composição completa","C","D"),IF(E49="Composição completa","A","B"))&amp;"|"&amp;C49&amp;"|"&amp;D49,Coeficientes!A:C,3,FALSE()),0))+IF(H49="Sim",0.92*(IFERROR(VLOOKUP(IF(F49="Alto Desempenho",IF(E49="Composição completa","C","D"),IF(E49="Composição completa","A","B"))&amp;"|"&amp;C49&amp;"|"&amp;D49,Coeficientes!A:C,2,FALSE()),0))*I49,0)))</f>
        <v/>
      </c>
      <c r="L49" s="51" t="str">
        <f t="shared" si="1"/>
        <v/>
      </c>
      <c r="M49" s="52" t="str">
        <f t="shared" si="2"/>
        <v/>
      </c>
    </row>
    <row r="50" ht="21.75" customHeight="1">
      <c r="A50" s="45">
        <v>48.0</v>
      </c>
      <c r="B50" s="30"/>
      <c r="C50" s="46"/>
      <c r="D50" s="31"/>
      <c r="E50" s="46"/>
      <c r="F50" s="47"/>
      <c r="G50" s="31"/>
      <c r="H50" s="31"/>
      <c r="I50" s="48"/>
      <c r="J50" s="49"/>
      <c r="K50" s="50" t="str">
        <f>IF(G50="Não","N.A.",IF(B50="","",(IFERROR(VLOOKUP(IF(F50="Alto Desempenho",IF(E50="Composição completa","C","D"),IF(E50="Composição completa","A","B"))&amp;"|"&amp;C50&amp;"|"&amp;D50,Coeficientes!A:C,2,FALSE()),0))*B50+(IFERROR(VLOOKUP(IF(F50="Alto Desempenho",IF(E50="Composição completa","C","D"),IF(E50="Composição completa","A","B"))&amp;"|"&amp;C50&amp;"|"&amp;D50,Coeficientes!A:C,3,FALSE()),0))+IF(H50="Sim",0.92*(IFERROR(VLOOKUP(IF(F50="Alto Desempenho",IF(E50="Composição completa","C","D"),IF(E50="Composição completa","A","B"))&amp;"|"&amp;C50&amp;"|"&amp;D50,Coeficientes!A:C,2,FALSE()),0))*I50,0)))</f>
        <v/>
      </c>
      <c r="L50" s="51" t="str">
        <f t="shared" si="1"/>
        <v/>
      </c>
      <c r="M50" s="52" t="str">
        <f t="shared" si="2"/>
        <v/>
      </c>
    </row>
    <row r="51" ht="21.75" customHeight="1">
      <c r="A51" s="45">
        <v>49.0</v>
      </c>
      <c r="B51" s="30"/>
      <c r="C51" s="46"/>
      <c r="D51" s="31"/>
      <c r="E51" s="46"/>
      <c r="F51" s="47"/>
      <c r="G51" s="31"/>
      <c r="H51" s="31"/>
      <c r="I51" s="48"/>
      <c r="J51" s="49"/>
      <c r="K51" s="50" t="str">
        <f>IF(G51="Não","N.A.",IF(B51="","",(IFERROR(VLOOKUP(IF(F51="Alto Desempenho",IF(E51="Composição completa","C","D"),IF(E51="Composição completa","A","B"))&amp;"|"&amp;C51&amp;"|"&amp;D51,Coeficientes!A:C,2,FALSE()),0))*B51+(IFERROR(VLOOKUP(IF(F51="Alto Desempenho",IF(E51="Composição completa","C","D"),IF(E51="Composição completa","A","B"))&amp;"|"&amp;C51&amp;"|"&amp;D51,Coeficientes!A:C,3,FALSE()),0))+IF(H51="Sim",0.92*(IFERROR(VLOOKUP(IF(F51="Alto Desempenho",IF(E51="Composição completa","C","D"),IF(E51="Composição completa","A","B"))&amp;"|"&amp;C51&amp;"|"&amp;D51,Coeficientes!A:C,2,FALSE()),0))*I51,0)))</f>
        <v/>
      </c>
      <c r="L51" s="51" t="str">
        <f t="shared" si="1"/>
        <v/>
      </c>
      <c r="M51" s="52" t="str">
        <f t="shared" si="2"/>
        <v/>
      </c>
    </row>
    <row r="52" ht="21.75" customHeight="1">
      <c r="A52" s="45">
        <v>50.0</v>
      </c>
      <c r="B52" s="30"/>
      <c r="C52" s="46"/>
      <c r="D52" s="31"/>
      <c r="E52" s="46"/>
      <c r="F52" s="47"/>
      <c r="G52" s="31"/>
      <c r="H52" s="31"/>
      <c r="I52" s="48"/>
      <c r="J52" s="49"/>
      <c r="K52" s="50" t="str">
        <f>IF(G52="Não","N.A.",IF(B52="","",(IFERROR(VLOOKUP(IF(F52="Alto Desempenho",IF(E52="Composição completa","C","D"),IF(E52="Composição completa","A","B"))&amp;"|"&amp;C52&amp;"|"&amp;D52,Coeficientes!A:C,2,FALSE()),0))*B52+(IFERROR(VLOOKUP(IF(F52="Alto Desempenho",IF(E52="Composição completa","C","D"),IF(E52="Composição completa","A","B"))&amp;"|"&amp;C52&amp;"|"&amp;D52,Coeficientes!A:C,3,FALSE()),0))+IF(H52="Sim",0.92*(IFERROR(VLOOKUP(IF(F52="Alto Desempenho",IF(E52="Composição completa","C","D"),IF(E52="Composição completa","A","B"))&amp;"|"&amp;C52&amp;"|"&amp;D52,Coeficientes!A:C,2,FALSE()),0))*I52,0)))</f>
        <v/>
      </c>
      <c r="L52" s="51" t="str">
        <f t="shared" si="1"/>
        <v/>
      </c>
      <c r="M52" s="52" t="str">
        <f t="shared" si="2"/>
        <v/>
      </c>
    </row>
    <row r="53" ht="15.75" customHeight="1">
      <c r="B53" s="53"/>
    </row>
    <row r="54" ht="15.75" customHeight="1">
      <c r="B54" s="53"/>
    </row>
    <row r="55" ht="15.75" customHeight="1">
      <c r="B55" s="53"/>
    </row>
    <row r="56" ht="15.75" customHeight="1">
      <c r="B56" s="53"/>
    </row>
    <row r="57" ht="15.75" customHeight="1">
      <c r="B57" s="53"/>
    </row>
    <row r="58" ht="15.75" customHeight="1">
      <c r="B58" s="53"/>
    </row>
    <row r="59" ht="15.75" customHeight="1">
      <c r="B59" s="53"/>
    </row>
    <row r="60" ht="15.75" customHeight="1">
      <c r="B60" s="53"/>
    </row>
    <row r="61" ht="15.75" customHeight="1">
      <c r="B61" s="53"/>
    </row>
    <row r="62" ht="15.75" customHeight="1">
      <c r="B62" s="53"/>
    </row>
    <row r="63" ht="15.75" customHeight="1">
      <c r="B63" s="53"/>
    </row>
    <row r="64" ht="15.75" customHeight="1">
      <c r="B64" s="53"/>
    </row>
    <row r="65" ht="15.75" customHeight="1">
      <c r="B65" s="53"/>
    </row>
    <row r="66" ht="15.75" customHeight="1">
      <c r="B66" s="53"/>
    </row>
    <row r="67" ht="15.75" customHeight="1">
      <c r="B67" s="53"/>
    </row>
    <row r="68" ht="15.75" customHeight="1">
      <c r="B68" s="53"/>
    </row>
    <row r="69" ht="15.75" customHeight="1">
      <c r="B69" s="53"/>
    </row>
    <row r="70" ht="15.75" customHeight="1">
      <c r="B70" s="53"/>
    </row>
    <row r="71" ht="15.75" customHeight="1">
      <c r="B71" s="53"/>
    </row>
    <row r="72" ht="15.75" customHeight="1">
      <c r="B72" s="53"/>
    </row>
    <row r="73" ht="15.75" customHeight="1">
      <c r="B73" s="53"/>
    </row>
    <row r="74" ht="15.75" customHeight="1">
      <c r="B74" s="53"/>
    </row>
    <row r="75" ht="15.75" customHeight="1">
      <c r="B75" s="53"/>
    </row>
    <row r="76" ht="15.75" customHeight="1">
      <c r="B76" s="53"/>
    </row>
    <row r="77" ht="15.75" customHeight="1">
      <c r="B77" s="53"/>
    </row>
    <row r="78" ht="15.75" customHeight="1">
      <c r="B78" s="53"/>
    </row>
    <row r="79" ht="15.75" customHeight="1">
      <c r="B79" s="53"/>
    </row>
    <row r="80" ht="15.75" customHeight="1">
      <c r="B80" s="53"/>
    </row>
    <row r="81" ht="15.75" customHeight="1">
      <c r="B81" s="53"/>
    </row>
    <row r="82" ht="15.75" customHeight="1">
      <c r="B82" s="53"/>
    </row>
    <row r="83" ht="15.75" customHeight="1">
      <c r="B83" s="53"/>
    </row>
    <row r="84" ht="15.75" customHeight="1">
      <c r="B84" s="53"/>
    </row>
    <row r="85" ht="15.75" customHeight="1">
      <c r="B85" s="53"/>
    </row>
    <row r="86" ht="15.75" customHeight="1">
      <c r="B86" s="53"/>
    </row>
    <row r="87" ht="15.75" customHeight="1">
      <c r="B87" s="53"/>
    </row>
    <row r="88" ht="15.75" customHeight="1">
      <c r="B88" s="53"/>
    </row>
    <row r="89" ht="15.75" customHeight="1">
      <c r="B89" s="53"/>
    </row>
    <row r="90" ht="15.75" customHeight="1">
      <c r="B90" s="53"/>
    </row>
    <row r="91" ht="15.75" customHeight="1">
      <c r="B91" s="53"/>
    </row>
    <row r="92" ht="15.75" customHeight="1">
      <c r="B92" s="53"/>
    </row>
    <row r="93" ht="15.75" customHeight="1">
      <c r="B93" s="53"/>
    </row>
    <row r="94" ht="15.75" customHeight="1">
      <c r="B94" s="53"/>
    </row>
    <row r="95" ht="15.75" customHeight="1">
      <c r="B95" s="53"/>
    </row>
    <row r="96" ht="15.75" customHeight="1">
      <c r="B96" s="53"/>
    </row>
    <row r="97" ht="15.75" customHeight="1">
      <c r="B97" s="53"/>
    </row>
    <row r="98" ht="15.75" customHeight="1">
      <c r="B98" s="53"/>
    </row>
    <row r="99" ht="15.75" customHeight="1">
      <c r="B99" s="53"/>
    </row>
    <row r="100" ht="15.75" customHeight="1">
      <c r="B100" s="53"/>
    </row>
    <row r="101" ht="15.75" customHeight="1">
      <c r="B101" s="53"/>
    </row>
    <row r="102" ht="15.75" customHeight="1">
      <c r="B102" s="53"/>
    </row>
    <row r="103" ht="15.75" customHeight="1">
      <c r="B103" s="53"/>
    </row>
    <row r="104" ht="15.75" customHeight="1">
      <c r="B104" s="53"/>
    </row>
    <row r="105" ht="15.75" customHeight="1">
      <c r="B105" s="53"/>
    </row>
    <row r="106" ht="15.75" customHeight="1">
      <c r="B106" s="53"/>
    </row>
    <row r="107" ht="15.75" customHeight="1">
      <c r="B107" s="53"/>
    </row>
    <row r="108" ht="15.75" customHeight="1">
      <c r="B108" s="53"/>
    </row>
    <row r="109" ht="15.75" customHeight="1">
      <c r="B109" s="53"/>
    </row>
    <row r="110" ht="15.75" customHeight="1">
      <c r="B110" s="53"/>
    </row>
    <row r="111" ht="15.75" customHeight="1">
      <c r="B111" s="53"/>
    </row>
    <row r="112" ht="15.75" customHeight="1">
      <c r="B112" s="53"/>
    </row>
    <row r="113" ht="15.75" customHeight="1">
      <c r="B113" s="53"/>
    </row>
    <row r="114" ht="15.75" customHeight="1">
      <c r="B114" s="53"/>
    </row>
    <row r="115" ht="15.75" customHeight="1">
      <c r="B115" s="53"/>
    </row>
    <row r="116" ht="15.75" customHeight="1">
      <c r="B116" s="53"/>
    </row>
    <row r="117" ht="15.75" customHeight="1">
      <c r="B117" s="53"/>
    </row>
    <row r="118" ht="15.75" customHeight="1">
      <c r="B118" s="53"/>
    </row>
    <row r="119" ht="15.75" customHeight="1">
      <c r="B119" s="53"/>
    </row>
    <row r="120" ht="15.75" customHeight="1">
      <c r="B120" s="53"/>
    </row>
    <row r="121" ht="15.75" customHeight="1">
      <c r="B121" s="53"/>
    </row>
    <row r="122" ht="15.75" customHeight="1">
      <c r="B122" s="53"/>
    </row>
    <row r="123" ht="15.75" customHeight="1">
      <c r="B123" s="53"/>
    </row>
    <row r="124" ht="15.75" customHeight="1">
      <c r="B124" s="53"/>
    </row>
    <row r="125" ht="15.75" customHeight="1">
      <c r="B125" s="53"/>
    </row>
    <row r="126" ht="15.75" customHeight="1">
      <c r="B126" s="53"/>
    </row>
    <row r="127" ht="15.75" customHeight="1">
      <c r="B127" s="53"/>
    </row>
    <row r="128" ht="15.75" customHeight="1">
      <c r="B128" s="53"/>
    </row>
    <row r="129" ht="15.75" customHeight="1">
      <c r="B129" s="53"/>
    </row>
    <row r="130" ht="15.75" customHeight="1">
      <c r="B130" s="53"/>
    </row>
    <row r="131" ht="15.75" customHeight="1">
      <c r="B131" s="53"/>
    </row>
    <row r="132" ht="15.75" customHeight="1">
      <c r="B132" s="53"/>
    </row>
    <row r="133" ht="15.75" customHeight="1">
      <c r="B133" s="53"/>
    </row>
    <row r="134" ht="15.75" customHeight="1">
      <c r="B134" s="53"/>
    </row>
    <row r="135" ht="15.75" customHeight="1">
      <c r="B135" s="53"/>
    </row>
    <row r="136" ht="15.75" customHeight="1">
      <c r="B136" s="53"/>
    </row>
    <row r="137" ht="15.75" customHeight="1">
      <c r="B137" s="53"/>
    </row>
    <row r="138" ht="15.75" customHeight="1">
      <c r="B138" s="53"/>
    </row>
    <row r="139" ht="15.75" customHeight="1">
      <c r="B139" s="53"/>
    </row>
    <row r="140" ht="15.75" customHeight="1">
      <c r="B140" s="53"/>
    </row>
    <row r="141" ht="15.75" customHeight="1">
      <c r="B141" s="53"/>
    </row>
    <row r="142" ht="15.75" customHeight="1">
      <c r="B142" s="53"/>
    </row>
    <row r="143" ht="15.75" customHeight="1">
      <c r="B143" s="53"/>
    </row>
    <row r="144" ht="15.75" customHeight="1">
      <c r="B144" s="53"/>
    </row>
    <row r="145" ht="15.75" customHeight="1">
      <c r="B145" s="53"/>
    </row>
    <row r="146" ht="15.75" customHeight="1">
      <c r="B146" s="53"/>
    </row>
    <row r="147" ht="15.75" customHeight="1">
      <c r="B147" s="53"/>
    </row>
    <row r="148" ht="15.75" customHeight="1">
      <c r="B148" s="53"/>
    </row>
    <row r="149" ht="15.75" customHeight="1">
      <c r="B149" s="53"/>
    </row>
    <row r="150" ht="15.75" customHeight="1">
      <c r="B150" s="53"/>
    </row>
    <row r="151" ht="15.75" customHeight="1">
      <c r="B151" s="53"/>
    </row>
    <row r="152" ht="15.75" customHeight="1">
      <c r="B152" s="53"/>
    </row>
    <row r="153" ht="15.75" customHeight="1">
      <c r="B153" s="53"/>
    </row>
    <row r="154" ht="15.75" customHeight="1">
      <c r="B154" s="53"/>
    </row>
    <row r="155" ht="15.75" customHeight="1">
      <c r="B155" s="53"/>
    </row>
    <row r="156" ht="15.75" customHeight="1">
      <c r="B156" s="53"/>
    </row>
    <row r="157" ht="15.75" customHeight="1">
      <c r="B157" s="53"/>
    </row>
    <row r="158" ht="15.75" customHeight="1">
      <c r="B158" s="53"/>
    </row>
    <row r="159" ht="15.75" customHeight="1">
      <c r="B159" s="53"/>
    </row>
    <row r="160" ht="15.75" customHeight="1">
      <c r="B160" s="53"/>
    </row>
    <row r="161" ht="15.75" customHeight="1">
      <c r="B161" s="53"/>
    </row>
    <row r="162" ht="15.75" customHeight="1">
      <c r="B162" s="53"/>
    </row>
    <row r="163" ht="15.75" customHeight="1">
      <c r="B163" s="53"/>
    </row>
    <row r="164" ht="15.75" customHeight="1">
      <c r="B164" s="53"/>
    </row>
    <row r="165" ht="15.75" customHeight="1">
      <c r="B165" s="53"/>
    </row>
    <row r="166" ht="15.75" customHeight="1">
      <c r="B166" s="53"/>
    </row>
    <row r="167" ht="15.75" customHeight="1">
      <c r="B167" s="53"/>
    </row>
    <row r="168" ht="15.75" customHeight="1">
      <c r="B168" s="53"/>
    </row>
    <row r="169" ht="15.75" customHeight="1">
      <c r="B169" s="53"/>
    </row>
    <row r="170" ht="15.75" customHeight="1">
      <c r="B170" s="53"/>
    </row>
    <row r="171" ht="15.75" customHeight="1">
      <c r="B171" s="53"/>
    </row>
    <row r="172" ht="15.75" customHeight="1">
      <c r="B172" s="53"/>
    </row>
    <row r="173" ht="15.75" customHeight="1">
      <c r="B173" s="53"/>
    </row>
    <row r="174" ht="15.75" customHeight="1">
      <c r="B174" s="53"/>
    </row>
    <row r="175" ht="15.75" customHeight="1">
      <c r="B175" s="53"/>
    </row>
    <row r="176" ht="15.75" customHeight="1">
      <c r="B176" s="53"/>
    </row>
    <row r="177" ht="15.75" customHeight="1">
      <c r="B177" s="53"/>
    </row>
    <row r="178" ht="15.75" customHeight="1">
      <c r="B178" s="53"/>
    </row>
    <row r="179" ht="15.75" customHeight="1">
      <c r="B179" s="53"/>
    </row>
    <row r="180" ht="15.75" customHeight="1">
      <c r="B180" s="53"/>
    </row>
    <row r="181" ht="15.75" customHeight="1">
      <c r="B181" s="53"/>
    </row>
    <row r="182" ht="15.75" customHeight="1">
      <c r="B182" s="53"/>
    </row>
    <row r="183" ht="15.75" customHeight="1">
      <c r="B183" s="53"/>
    </row>
    <row r="184" ht="15.75" customHeight="1">
      <c r="B184" s="53"/>
    </row>
    <row r="185" ht="15.75" customHeight="1">
      <c r="B185" s="53"/>
    </row>
    <row r="186" ht="15.75" customHeight="1">
      <c r="B186" s="53"/>
    </row>
    <row r="187" ht="15.75" customHeight="1">
      <c r="B187" s="53"/>
    </row>
    <row r="188" ht="15.75" customHeight="1">
      <c r="B188" s="53"/>
    </row>
    <row r="189" ht="15.75" customHeight="1">
      <c r="B189" s="53"/>
    </row>
    <row r="190" ht="15.75" customHeight="1">
      <c r="B190" s="53"/>
    </row>
    <row r="191" ht="15.75" customHeight="1">
      <c r="B191" s="53"/>
    </row>
    <row r="192" ht="15.75" customHeight="1">
      <c r="B192" s="53"/>
    </row>
    <row r="193" ht="15.75" customHeight="1">
      <c r="B193" s="53"/>
    </row>
    <row r="194" ht="15.75" customHeight="1">
      <c r="B194" s="53"/>
    </row>
    <row r="195" ht="15.75" customHeight="1">
      <c r="B195" s="53"/>
    </row>
    <row r="196" ht="15.75" customHeight="1">
      <c r="B196" s="53"/>
    </row>
    <row r="197" ht="15.75" customHeight="1">
      <c r="B197" s="53"/>
    </row>
    <row r="198" ht="15.75" customHeight="1">
      <c r="B198" s="53"/>
    </row>
    <row r="199" ht="15.75" customHeight="1">
      <c r="B199" s="53"/>
    </row>
    <row r="200" ht="15.75" customHeight="1">
      <c r="B200" s="53"/>
    </row>
    <row r="201" ht="15.75" customHeight="1">
      <c r="B201" s="53"/>
    </row>
    <row r="202" ht="15.75" customHeight="1">
      <c r="B202" s="53"/>
    </row>
    <row r="203" ht="15.75" customHeight="1">
      <c r="B203" s="53"/>
    </row>
    <row r="204" ht="15.75" customHeight="1">
      <c r="B204" s="53"/>
    </row>
    <row r="205" ht="15.75" customHeight="1">
      <c r="B205" s="53"/>
    </row>
    <row r="206" ht="15.75" customHeight="1">
      <c r="B206" s="53"/>
    </row>
    <row r="207" ht="15.75" customHeight="1">
      <c r="B207" s="53"/>
    </row>
    <row r="208" ht="15.75" customHeight="1">
      <c r="B208" s="53"/>
    </row>
    <row r="209" ht="15.75" customHeight="1">
      <c r="B209" s="53"/>
    </row>
    <row r="210" ht="15.75" customHeight="1">
      <c r="B210" s="53"/>
    </row>
    <row r="211" ht="15.75" customHeight="1">
      <c r="B211" s="53"/>
    </row>
    <row r="212" ht="15.75" customHeight="1">
      <c r="B212" s="53"/>
    </row>
    <row r="213" ht="15.75" customHeight="1">
      <c r="B213" s="53"/>
    </row>
    <row r="214" ht="15.75" customHeight="1">
      <c r="B214" s="53"/>
    </row>
    <row r="215" ht="15.75" customHeight="1">
      <c r="B215" s="53"/>
    </row>
    <row r="216" ht="15.75" customHeight="1">
      <c r="B216" s="53"/>
    </row>
    <row r="217" ht="15.75" customHeight="1">
      <c r="B217" s="53"/>
    </row>
    <row r="218" ht="15.75" customHeight="1">
      <c r="B218" s="53"/>
    </row>
    <row r="219" ht="15.75" customHeight="1">
      <c r="B219" s="53"/>
    </row>
    <row r="220" ht="15.75" customHeight="1">
      <c r="B220" s="53"/>
    </row>
    <row r="221" ht="15.75" customHeight="1">
      <c r="B221" s="53"/>
    </row>
    <row r="222" ht="15.75" customHeight="1">
      <c r="B222" s="53"/>
    </row>
    <row r="223" ht="15.75" customHeight="1">
      <c r="B223" s="53"/>
    </row>
    <row r="224" ht="15.75" customHeight="1">
      <c r="B224" s="53"/>
    </row>
    <row r="225" ht="15.75" customHeight="1">
      <c r="B225" s="53"/>
    </row>
    <row r="226" ht="15.75" customHeight="1">
      <c r="B226" s="53"/>
    </row>
    <row r="227" ht="15.75" customHeight="1">
      <c r="B227" s="53"/>
    </row>
    <row r="228" ht="15.75" customHeight="1">
      <c r="B228" s="53"/>
    </row>
    <row r="229" ht="15.75" customHeight="1">
      <c r="B229" s="53"/>
    </row>
    <row r="230" ht="15.75" customHeight="1">
      <c r="B230" s="53"/>
    </row>
    <row r="231" ht="15.75" customHeight="1">
      <c r="B231" s="53"/>
    </row>
    <row r="232" ht="15.75" customHeight="1">
      <c r="B232" s="53"/>
    </row>
    <row r="233" ht="15.75" customHeight="1">
      <c r="B233" s="53"/>
    </row>
    <row r="234" ht="15.75" customHeight="1">
      <c r="B234" s="53"/>
    </row>
    <row r="235" ht="15.75" customHeight="1">
      <c r="B235" s="53"/>
    </row>
    <row r="236" ht="15.75" customHeight="1">
      <c r="B236" s="53"/>
    </row>
    <row r="237" ht="15.75" customHeight="1">
      <c r="B237" s="53"/>
    </row>
    <row r="238" ht="15.75" customHeight="1">
      <c r="B238" s="53"/>
    </row>
    <row r="239" ht="15.75" customHeight="1">
      <c r="B239" s="53"/>
    </row>
    <row r="240" ht="15.75" customHeight="1">
      <c r="B240" s="53"/>
    </row>
    <row r="241" ht="15.75" customHeight="1">
      <c r="B241" s="53"/>
    </row>
    <row r="242" ht="15.75" customHeight="1">
      <c r="B242" s="53"/>
    </row>
    <row r="243" ht="15.75" customHeight="1">
      <c r="B243" s="53"/>
    </row>
    <row r="244" ht="15.75" customHeight="1">
      <c r="B244" s="53"/>
    </row>
    <row r="245" ht="15.75" customHeight="1">
      <c r="B245" s="53"/>
    </row>
    <row r="246" ht="15.75" customHeight="1">
      <c r="B246" s="53"/>
    </row>
    <row r="247" ht="15.75" customHeight="1">
      <c r="B247" s="53"/>
    </row>
    <row r="248" ht="15.75" customHeight="1">
      <c r="B248" s="53"/>
    </row>
    <row r="249" ht="15.75" customHeight="1">
      <c r="B249" s="53"/>
    </row>
    <row r="250" ht="15.75" customHeight="1">
      <c r="B250" s="53"/>
    </row>
    <row r="251" ht="15.75" customHeight="1">
      <c r="B251" s="53"/>
    </row>
    <row r="252" ht="15.75" customHeight="1">
      <c r="B252" s="53"/>
    </row>
    <row r="253" ht="15.75" customHeight="1">
      <c r="B253" s="53"/>
    </row>
    <row r="254" ht="15.75" customHeight="1">
      <c r="B254" s="53"/>
    </row>
    <row r="255" ht="15.75" customHeight="1">
      <c r="B255" s="53"/>
    </row>
    <row r="256" ht="15.75" customHeight="1">
      <c r="B256" s="53"/>
    </row>
    <row r="257" ht="15.75" customHeight="1">
      <c r="B257" s="53"/>
    </row>
    <row r="258" ht="15.75" customHeight="1">
      <c r="B258" s="53"/>
    </row>
    <row r="259" ht="15.75" customHeight="1">
      <c r="B259" s="53"/>
    </row>
    <row r="260" ht="15.75" customHeight="1">
      <c r="B260" s="53"/>
    </row>
    <row r="261" ht="15.75" customHeight="1">
      <c r="B261" s="53"/>
    </row>
    <row r="262" ht="15.75" customHeight="1">
      <c r="B262" s="53"/>
    </row>
    <row r="263" ht="15.75" customHeight="1">
      <c r="B263" s="53"/>
    </row>
    <row r="264" ht="15.75" customHeight="1">
      <c r="B264" s="53"/>
    </row>
    <row r="265" ht="15.75" customHeight="1">
      <c r="B265" s="53"/>
    </row>
    <row r="266" ht="15.75" customHeight="1">
      <c r="B266" s="53"/>
    </row>
    <row r="267" ht="15.75" customHeight="1">
      <c r="B267" s="53"/>
    </row>
    <row r="268" ht="15.75" customHeight="1">
      <c r="B268" s="53"/>
    </row>
    <row r="269" ht="15.75" customHeight="1">
      <c r="B269" s="53"/>
    </row>
    <row r="270" ht="15.75" customHeight="1">
      <c r="B270" s="53"/>
    </row>
    <row r="271" ht="15.75" customHeight="1">
      <c r="B271" s="53"/>
    </row>
    <row r="272" ht="15.75" customHeight="1">
      <c r="B272" s="53"/>
    </row>
    <row r="273" ht="15.75" customHeight="1">
      <c r="B273" s="53"/>
    </row>
    <row r="274" ht="15.75" customHeight="1">
      <c r="B274" s="53"/>
    </row>
    <row r="275" ht="15.75" customHeight="1">
      <c r="B275" s="53"/>
    </row>
    <row r="276" ht="15.75" customHeight="1">
      <c r="B276" s="53"/>
    </row>
    <row r="277" ht="15.75" customHeight="1">
      <c r="B277" s="53"/>
    </row>
    <row r="278" ht="15.75" customHeight="1">
      <c r="B278" s="53"/>
    </row>
    <row r="279" ht="15.75" customHeight="1">
      <c r="B279" s="53"/>
    </row>
    <row r="280" ht="15.75" customHeight="1">
      <c r="B280" s="53"/>
    </row>
    <row r="281" ht="15.75" customHeight="1">
      <c r="B281" s="53"/>
    </row>
    <row r="282" ht="15.75" customHeight="1">
      <c r="B282" s="53"/>
    </row>
    <row r="283" ht="15.75" customHeight="1">
      <c r="B283" s="53"/>
    </row>
    <row r="284" ht="15.75" customHeight="1">
      <c r="B284" s="53"/>
    </row>
    <row r="285" ht="15.75" customHeight="1">
      <c r="B285" s="53"/>
    </row>
    <row r="286" ht="15.75" customHeight="1">
      <c r="B286" s="53"/>
    </row>
    <row r="287" ht="15.75" customHeight="1">
      <c r="B287" s="53"/>
    </row>
    <row r="288" ht="15.75" customHeight="1">
      <c r="B288" s="53"/>
    </row>
    <row r="289" ht="15.75" customHeight="1">
      <c r="B289" s="53"/>
    </row>
    <row r="290" ht="15.75" customHeight="1">
      <c r="B290" s="53"/>
    </row>
    <row r="291" ht="15.75" customHeight="1">
      <c r="B291" s="53"/>
    </row>
    <row r="292" ht="15.75" customHeight="1">
      <c r="B292" s="53"/>
    </row>
    <row r="293" ht="15.75" customHeight="1">
      <c r="B293" s="53"/>
    </row>
    <row r="294" ht="15.75" customHeight="1">
      <c r="B294" s="53"/>
    </row>
    <row r="295" ht="15.75" customHeight="1">
      <c r="B295" s="53"/>
    </row>
    <row r="296" ht="15.75" customHeight="1">
      <c r="B296" s="53"/>
    </row>
    <row r="297" ht="15.75" customHeight="1">
      <c r="B297" s="53"/>
    </row>
    <row r="298" ht="15.75" customHeight="1">
      <c r="B298" s="53"/>
    </row>
    <row r="299" ht="15.75" customHeight="1">
      <c r="B299" s="53"/>
    </row>
    <row r="300" ht="15.75" customHeight="1">
      <c r="B300" s="53"/>
    </row>
    <row r="301" ht="15.75" customHeight="1">
      <c r="B301" s="53"/>
    </row>
    <row r="302" ht="15.75" customHeight="1">
      <c r="B302" s="53"/>
    </row>
    <row r="303" ht="15.75" customHeight="1">
      <c r="B303" s="53"/>
    </row>
    <row r="304" ht="15.75" customHeight="1">
      <c r="B304" s="53"/>
    </row>
    <row r="305" ht="15.75" customHeight="1">
      <c r="B305" s="53"/>
    </row>
    <row r="306" ht="15.75" customHeight="1">
      <c r="B306" s="53"/>
    </row>
    <row r="307" ht="15.75" customHeight="1">
      <c r="B307" s="53"/>
    </row>
    <row r="308" ht="15.75" customHeight="1">
      <c r="B308" s="53"/>
    </row>
    <row r="309" ht="15.75" customHeight="1">
      <c r="B309" s="53"/>
    </row>
    <row r="310" ht="15.75" customHeight="1">
      <c r="B310" s="53"/>
    </row>
    <row r="311" ht="15.75" customHeight="1">
      <c r="B311" s="53"/>
    </row>
    <row r="312" ht="15.75" customHeight="1">
      <c r="B312" s="53"/>
    </row>
    <row r="313" ht="15.75" customHeight="1">
      <c r="B313" s="53"/>
    </row>
    <row r="314" ht="15.75" customHeight="1">
      <c r="B314" s="53"/>
    </row>
    <row r="315" ht="15.75" customHeight="1">
      <c r="B315" s="53"/>
    </row>
    <row r="316" ht="15.75" customHeight="1">
      <c r="B316" s="53"/>
    </row>
    <row r="317" ht="15.75" customHeight="1">
      <c r="B317" s="53"/>
    </row>
    <row r="318" ht="15.75" customHeight="1">
      <c r="B318" s="53"/>
    </row>
    <row r="319" ht="15.75" customHeight="1">
      <c r="B319" s="53"/>
    </row>
    <row r="320" ht="15.75" customHeight="1">
      <c r="B320" s="53"/>
    </row>
    <row r="321" ht="15.75" customHeight="1">
      <c r="B321" s="53"/>
    </row>
    <row r="322" ht="15.75" customHeight="1">
      <c r="B322" s="53"/>
    </row>
    <row r="323" ht="15.75" customHeight="1">
      <c r="B323" s="53"/>
    </row>
    <row r="324" ht="15.75" customHeight="1">
      <c r="B324" s="53"/>
    </row>
    <row r="325" ht="15.75" customHeight="1">
      <c r="B325" s="53"/>
    </row>
    <row r="326" ht="15.75" customHeight="1">
      <c r="B326" s="53"/>
    </row>
    <row r="327" ht="15.75" customHeight="1">
      <c r="B327" s="53"/>
    </row>
    <row r="328" ht="15.75" customHeight="1">
      <c r="B328" s="53"/>
    </row>
    <row r="329" ht="15.75" customHeight="1">
      <c r="B329" s="53"/>
    </row>
    <row r="330" ht="15.75" customHeight="1">
      <c r="B330" s="53"/>
    </row>
    <row r="331" ht="15.75" customHeight="1">
      <c r="B331" s="53"/>
    </row>
    <row r="332" ht="15.75" customHeight="1">
      <c r="B332" s="53"/>
    </row>
    <row r="333" ht="15.75" customHeight="1">
      <c r="B333" s="53"/>
    </row>
    <row r="334" ht="15.75" customHeight="1">
      <c r="B334" s="53"/>
    </row>
    <row r="335" ht="15.75" customHeight="1">
      <c r="B335" s="53"/>
    </row>
    <row r="336" ht="15.75" customHeight="1">
      <c r="B336" s="53"/>
    </row>
    <row r="337" ht="15.75" customHeight="1">
      <c r="B337" s="53"/>
    </row>
    <row r="338" ht="15.75" customHeight="1">
      <c r="B338" s="53"/>
    </row>
    <row r="339" ht="15.75" customHeight="1">
      <c r="B339" s="53"/>
    </row>
    <row r="340" ht="15.75" customHeight="1">
      <c r="B340" s="53"/>
    </row>
    <row r="341" ht="15.75" customHeight="1">
      <c r="B341" s="53"/>
    </row>
    <row r="342" ht="15.75" customHeight="1">
      <c r="B342" s="53"/>
    </row>
    <row r="343" ht="15.75" customHeight="1">
      <c r="B343" s="53"/>
    </row>
    <row r="344" ht="15.75" customHeight="1">
      <c r="B344" s="53"/>
    </row>
    <row r="345" ht="15.75" customHeight="1">
      <c r="B345" s="53"/>
    </row>
    <row r="346" ht="15.75" customHeight="1">
      <c r="B346" s="53"/>
    </row>
    <row r="347" ht="15.75" customHeight="1">
      <c r="B347" s="53"/>
    </row>
    <row r="348" ht="15.75" customHeight="1">
      <c r="B348" s="53"/>
    </row>
    <row r="349" ht="15.75" customHeight="1">
      <c r="B349" s="53"/>
    </row>
    <row r="350" ht="15.75" customHeight="1">
      <c r="B350" s="53"/>
    </row>
    <row r="351" ht="15.75" customHeight="1">
      <c r="B351" s="53"/>
    </row>
    <row r="352" ht="15.75" customHeight="1">
      <c r="B352" s="53"/>
    </row>
    <row r="353" ht="15.75" customHeight="1">
      <c r="B353" s="53"/>
    </row>
    <row r="354" ht="15.75" customHeight="1">
      <c r="B354" s="53"/>
    </row>
    <row r="355" ht="15.75" customHeight="1">
      <c r="B355" s="53"/>
    </row>
    <row r="356" ht="15.75" customHeight="1">
      <c r="B356" s="53"/>
    </row>
    <row r="357" ht="15.75" customHeight="1">
      <c r="B357" s="53"/>
    </row>
    <row r="358" ht="15.75" customHeight="1">
      <c r="B358" s="53"/>
    </row>
    <row r="359" ht="15.75" customHeight="1">
      <c r="B359" s="53"/>
    </row>
    <row r="360" ht="15.75" customHeight="1">
      <c r="B360" s="53"/>
    </row>
    <row r="361" ht="15.75" customHeight="1">
      <c r="B361" s="53"/>
    </row>
    <row r="362" ht="15.75" customHeight="1">
      <c r="B362" s="53"/>
    </row>
    <row r="363" ht="15.75" customHeight="1">
      <c r="B363" s="53"/>
    </row>
    <row r="364" ht="15.75" customHeight="1">
      <c r="B364" s="53"/>
    </row>
    <row r="365" ht="15.75" customHeight="1">
      <c r="B365" s="53"/>
    </row>
    <row r="366" ht="15.75" customHeight="1">
      <c r="B366" s="53"/>
    </row>
    <row r="367" ht="15.75" customHeight="1">
      <c r="B367" s="53"/>
    </row>
    <row r="368" ht="15.75" customHeight="1">
      <c r="B368" s="53"/>
    </row>
    <row r="369" ht="15.75" customHeight="1">
      <c r="B369" s="53"/>
    </row>
    <row r="370" ht="15.75" customHeight="1">
      <c r="B370" s="53"/>
    </row>
    <row r="371" ht="15.75" customHeight="1">
      <c r="B371" s="53"/>
    </row>
    <row r="372" ht="15.75" customHeight="1">
      <c r="B372" s="53"/>
    </row>
    <row r="373" ht="15.75" customHeight="1">
      <c r="B373" s="53"/>
    </row>
    <row r="374" ht="15.75" customHeight="1">
      <c r="B374" s="53"/>
    </row>
    <row r="375" ht="15.75" customHeight="1">
      <c r="B375" s="53"/>
    </row>
    <row r="376" ht="15.75" customHeight="1">
      <c r="B376" s="53"/>
    </row>
    <row r="377" ht="15.75" customHeight="1">
      <c r="B377" s="53"/>
    </row>
    <row r="378" ht="15.75" customHeight="1">
      <c r="B378" s="53"/>
    </row>
    <row r="379" ht="15.75" customHeight="1">
      <c r="B379" s="53"/>
    </row>
    <row r="380" ht="15.75" customHeight="1">
      <c r="B380" s="53"/>
    </row>
    <row r="381" ht="15.75" customHeight="1">
      <c r="B381" s="53"/>
    </row>
    <row r="382" ht="15.75" customHeight="1">
      <c r="B382" s="53"/>
    </row>
    <row r="383" ht="15.75" customHeight="1">
      <c r="B383" s="53"/>
    </row>
    <row r="384" ht="15.75" customHeight="1">
      <c r="B384" s="53"/>
    </row>
    <row r="385" ht="15.75" customHeight="1">
      <c r="B385" s="53"/>
    </row>
    <row r="386" ht="15.75" customHeight="1">
      <c r="B386" s="53"/>
    </row>
    <row r="387" ht="15.75" customHeight="1">
      <c r="B387" s="53"/>
    </row>
    <row r="388" ht="15.75" customHeight="1">
      <c r="B388" s="53"/>
    </row>
    <row r="389" ht="15.75" customHeight="1">
      <c r="B389" s="53"/>
    </row>
    <row r="390" ht="15.75" customHeight="1">
      <c r="B390" s="53"/>
    </row>
    <row r="391" ht="15.75" customHeight="1">
      <c r="B391" s="53"/>
    </row>
    <row r="392" ht="15.75" customHeight="1">
      <c r="B392" s="53"/>
    </row>
    <row r="393" ht="15.75" customHeight="1">
      <c r="B393" s="53"/>
    </row>
    <row r="394" ht="15.75" customHeight="1">
      <c r="B394" s="53"/>
    </row>
    <row r="395" ht="15.75" customHeight="1">
      <c r="B395" s="53"/>
    </row>
    <row r="396" ht="15.75" customHeight="1">
      <c r="B396" s="53"/>
    </row>
    <row r="397" ht="15.75" customHeight="1">
      <c r="B397" s="53"/>
    </row>
    <row r="398" ht="15.75" customHeight="1">
      <c r="B398" s="53"/>
    </row>
    <row r="399" ht="15.75" customHeight="1">
      <c r="B399" s="53"/>
    </row>
    <row r="400" ht="15.75" customHeight="1">
      <c r="B400" s="53"/>
    </row>
    <row r="401" ht="15.75" customHeight="1">
      <c r="B401" s="53"/>
    </row>
    <row r="402" ht="15.75" customHeight="1">
      <c r="B402" s="53"/>
    </row>
    <row r="403" ht="15.75" customHeight="1">
      <c r="B403" s="53"/>
    </row>
    <row r="404" ht="15.75" customHeight="1">
      <c r="B404" s="53"/>
    </row>
    <row r="405" ht="15.75" customHeight="1">
      <c r="B405" s="53"/>
    </row>
    <row r="406" ht="15.75" customHeight="1">
      <c r="B406" s="53"/>
    </row>
    <row r="407" ht="15.75" customHeight="1">
      <c r="B407" s="53"/>
    </row>
    <row r="408" ht="15.75" customHeight="1">
      <c r="B408" s="53"/>
    </row>
    <row r="409" ht="15.75" customHeight="1">
      <c r="B409" s="53"/>
    </row>
    <row r="410" ht="15.75" customHeight="1">
      <c r="B410" s="53"/>
    </row>
    <row r="411" ht="15.75" customHeight="1">
      <c r="B411" s="53"/>
    </row>
    <row r="412" ht="15.75" customHeight="1">
      <c r="B412" s="53"/>
    </row>
    <row r="413" ht="15.75" customHeight="1">
      <c r="B413" s="53"/>
    </row>
    <row r="414" ht="15.75" customHeight="1">
      <c r="B414" s="53"/>
    </row>
    <row r="415" ht="15.75" customHeight="1">
      <c r="B415" s="53"/>
    </row>
    <row r="416" ht="15.75" customHeight="1">
      <c r="B416" s="53"/>
    </row>
    <row r="417" ht="15.75" customHeight="1">
      <c r="B417" s="53"/>
    </row>
    <row r="418" ht="15.75" customHeight="1">
      <c r="B418" s="53"/>
    </row>
    <row r="419" ht="15.75" customHeight="1">
      <c r="B419" s="53"/>
    </row>
    <row r="420" ht="15.75" customHeight="1">
      <c r="B420" s="53"/>
    </row>
    <row r="421" ht="15.75" customHeight="1">
      <c r="B421" s="53"/>
    </row>
    <row r="422" ht="15.75" customHeight="1">
      <c r="B422" s="53"/>
    </row>
    <row r="423" ht="15.75" customHeight="1">
      <c r="B423" s="53"/>
    </row>
    <row r="424" ht="15.75" customHeight="1">
      <c r="B424" s="53"/>
    </row>
    <row r="425" ht="15.75" customHeight="1">
      <c r="B425" s="53"/>
    </row>
    <row r="426" ht="15.75" customHeight="1">
      <c r="B426" s="53"/>
    </row>
    <row r="427" ht="15.75" customHeight="1">
      <c r="B427" s="53"/>
    </row>
    <row r="428" ht="15.75" customHeight="1">
      <c r="B428" s="53"/>
    </row>
    <row r="429" ht="15.75" customHeight="1">
      <c r="B429" s="53"/>
    </row>
    <row r="430" ht="15.75" customHeight="1">
      <c r="B430" s="53"/>
    </row>
    <row r="431" ht="15.75" customHeight="1">
      <c r="B431" s="53"/>
    </row>
    <row r="432" ht="15.75" customHeight="1">
      <c r="B432" s="53"/>
    </row>
    <row r="433" ht="15.75" customHeight="1">
      <c r="B433" s="53"/>
    </row>
    <row r="434" ht="15.75" customHeight="1">
      <c r="B434" s="53"/>
    </row>
    <row r="435" ht="15.75" customHeight="1">
      <c r="B435" s="53"/>
    </row>
    <row r="436" ht="15.75" customHeight="1">
      <c r="B436" s="53"/>
    </row>
    <row r="437" ht="15.75" customHeight="1">
      <c r="B437" s="53"/>
    </row>
    <row r="438" ht="15.75" customHeight="1">
      <c r="B438" s="53"/>
    </row>
    <row r="439" ht="15.75" customHeight="1">
      <c r="B439" s="53"/>
    </row>
    <row r="440" ht="15.75" customHeight="1">
      <c r="B440" s="53"/>
    </row>
    <row r="441" ht="15.75" customHeight="1">
      <c r="B441" s="53"/>
    </row>
    <row r="442" ht="15.75" customHeight="1">
      <c r="B442" s="53"/>
    </row>
    <row r="443" ht="15.75" customHeight="1">
      <c r="B443" s="53"/>
    </row>
    <row r="444" ht="15.75" customHeight="1">
      <c r="B444" s="53"/>
    </row>
    <row r="445" ht="15.75" customHeight="1">
      <c r="B445" s="53"/>
    </row>
    <row r="446" ht="15.75" customHeight="1">
      <c r="B446" s="53"/>
    </row>
    <row r="447" ht="15.75" customHeight="1">
      <c r="B447" s="53"/>
    </row>
    <row r="448" ht="15.75" customHeight="1">
      <c r="B448" s="53"/>
    </row>
    <row r="449" ht="15.75" customHeight="1">
      <c r="B449" s="53"/>
    </row>
    <row r="450" ht="15.75" customHeight="1">
      <c r="B450" s="53"/>
    </row>
    <row r="451" ht="15.75" customHeight="1">
      <c r="B451" s="53"/>
    </row>
    <row r="452" ht="15.75" customHeight="1">
      <c r="B452" s="53"/>
    </row>
    <row r="453" ht="15.75" customHeight="1">
      <c r="B453" s="53"/>
    </row>
    <row r="454" ht="15.75" customHeight="1">
      <c r="B454" s="53"/>
    </row>
    <row r="455" ht="15.75" customHeight="1">
      <c r="B455" s="53"/>
    </row>
    <row r="456" ht="15.75" customHeight="1">
      <c r="B456" s="53"/>
    </row>
    <row r="457" ht="15.75" customHeight="1">
      <c r="B457" s="53"/>
    </row>
    <row r="458" ht="15.75" customHeight="1">
      <c r="B458" s="53"/>
    </row>
    <row r="459" ht="15.75" customHeight="1">
      <c r="B459" s="53"/>
    </row>
    <row r="460" ht="15.75" customHeight="1">
      <c r="B460" s="53"/>
    </row>
    <row r="461" ht="15.75" customHeight="1">
      <c r="B461" s="53"/>
    </row>
    <row r="462" ht="15.75" customHeight="1">
      <c r="B462" s="53"/>
    </row>
    <row r="463" ht="15.75" customHeight="1">
      <c r="B463" s="53"/>
    </row>
    <row r="464" ht="15.75" customHeight="1">
      <c r="B464" s="53"/>
    </row>
    <row r="465" ht="15.75" customHeight="1">
      <c r="B465" s="53"/>
    </row>
    <row r="466" ht="15.75" customHeight="1">
      <c r="B466" s="53"/>
    </row>
    <row r="467" ht="15.75" customHeight="1">
      <c r="B467" s="53"/>
    </row>
    <row r="468" ht="15.75" customHeight="1">
      <c r="B468" s="53"/>
    </row>
    <row r="469" ht="15.75" customHeight="1">
      <c r="B469" s="53"/>
    </row>
    <row r="470" ht="15.75" customHeight="1">
      <c r="B470" s="53"/>
    </row>
    <row r="471" ht="15.75" customHeight="1">
      <c r="B471" s="53"/>
    </row>
    <row r="472" ht="15.75" customHeight="1">
      <c r="B472" s="53"/>
    </row>
    <row r="473" ht="15.75" customHeight="1">
      <c r="B473" s="53"/>
    </row>
    <row r="474" ht="15.75" customHeight="1">
      <c r="B474" s="53"/>
    </row>
    <row r="475" ht="15.75" customHeight="1">
      <c r="B475" s="53"/>
    </row>
    <row r="476" ht="15.75" customHeight="1">
      <c r="B476" s="53"/>
    </row>
    <row r="477" ht="15.75" customHeight="1">
      <c r="B477" s="53"/>
    </row>
    <row r="478" ht="15.75" customHeight="1">
      <c r="B478" s="53"/>
    </row>
    <row r="479" ht="15.75" customHeight="1">
      <c r="B479" s="53"/>
    </row>
    <row r="480" ht="15.75" customHeight="1">
      <c r="B480" s="53"/>
    </row>
    <row r="481" ht="15.75" customHeight="1">
      <c r="B481" s="53"/>
    </row>
    <row r="482" ht="15.75" customHeight="1">
      <c r="B482" s="53"/>
    </row>
    <row r="483" ht="15.75" customHeight="1">
      <c r="B483" s="53"/>
    </row>
    <row r="484" ht="15.75" customHeight="1">
      <c r="B484" s="53"/>
    </row>
    <row r="485" ht="15.75" customHeight="1">
      <c r="B485" s="53"/>
    </row>
    <row r="486" ht="15.75" customHeight="1">
      <c r="B486" s="53"/>
    </row>
    <row r="487" ht="15.75" customHeight="1">
      <c r="B487" s="53"/>
    </row>
    <row r="488" ht="15.75" customHeight="1">
      <c r="B488" s="53"/>
    </row>
    <row r="489" ht="15.75" customHeight="1">
      <c r="B489" s="53"/>
    </row>
    <row r="490" ht="15.75" customHeight="1">
      <c r="B490" s="53"/>
    </row>
    <row r="491" ht="15.75" customHeight="1">
      <c r="B491" s="53"/>
    </row>
    <row r="492" ht="15.75" customHeight="1">
      <c r="B492" s="53"/>
    </row>
    <row r="493" ht="15.75" customHeight="1">
      <c r="B493" s="53"/>
    </row>
    <row r="494" ht="15.75" customHeight="1">
      <c r="B494" s="53"/>
    </row>
    <row r="495" ht="15.75" customHeight="1">
      <c r="B495" s="53"/>
    </row>
    <row r="496" ht="15.75" customHeight="1">
      <c r="B496" s="53"/>
    </row>
    <row r="497" ht="15.75" customHeight="1">
      <c r="B497" s="53"/>
    </row>
    <row r="498" ht="15.75" customHeight="1">
      <c r="B498" s="53"/>
    </row>
    <row r="499" ht="15.75" customHeight="1">
      <c r="B499" s="53"/>
    </row>
    <row r="500" ht="15.75" customHeight="1">
      <c r="B500" s="53"/>
    </row>
    <row r="501" ht="15.75" customHeight="1">
      <c r="B501" s="53"/>
    </row>
    <row r="502" ht="15.75" customHeight="1">
      <c r="B502" s="53"/>
    </row>
    <row r="503" ht="15.75" customHeight="1">
      <c r="B503" s="53"/>
    </row>
    <row r="504" ht="15.75" customHeight="1">
      <c r="B504" s="53"/>
    </row>
    <row r="505" ht="15.75" customHeight="1">
      <c r="B505" s="53"/>
    </row>
    <row r="506" ht="15.75" customHeight="1">
      <c r="B506" s="53"/>
    </row>
    <row r="507" ht="15.75" customHeight="1">
      <c r="B507" s="53"/>
    </row>
    <row r="508" ht="15.75" customHeight="1">
      <c r="B508" s="53"/>
    </row>
    <row r="509" ht="15.75" customHeight="1">
      <c r="B509" s="53"/>
    </row>
    <row r="510" ht="15.75" customHeight="1">
      <c r="B510" s="53"/>
    </row>
    <row r="511" ht="15.75" customHeight="1">
      <c r="B511" s="53"/>
    </row>
    <row r="512" ht="15.75" customHeight="1">
      <c r="B512" s="53"/>
    </row>
    <row r="513" ht="15.75" customHeight="1">
      <c r="B513" s="53"/>
    </row>
    <row r="514" ht="15.75" customHeight="1">
      <c r="B514" s="53"/>
    </row>
    <row r="515" ht="15.75" customHeight="1">
      <c r="B515" s="53"/>
    </row>
    <row r="516" ht="15.75" customHeight="1">
      <c r="B516" s="53"/>
    </row>
    <row r="517" ht="15.75" customHeight="1">
      <c r="B517" s="53"/>
    </row>
    <row r="518" ht="15.75" customHeight="1">
      <c r="B518" s="53"/>
    </row>
    <row r="519" ht="15.75" customHeight="1">
      <c r="B519" s="53"/>
    </row>
    <row r="520" ht="15.75" customHeight="1">
      <c r="B520" s="53"/>
    </row>
    <row r="521" ht="15.75" customHeight="1">
      <c r="B521" s="53"/>
    </row>
    <row r="522" ht="15.75" customHeight="1">
      <c r="B522" s="53"/>
    </row>
    <row r="523" ht="15.75" customHeight="1">
      <c r="B523" s="53"/>
    </row>
    <row r="524" ht="15.75" customHeight="1">
      <c r="B524" s="53"/>
    </row>
    <row r="525" ht="15.75" customHeight="1">
      <c r="B525" s="53"/>
    </row>
    <row r="526" ht="15.75" customHeight="1">
      <c r="B526" s="53"/>
    </row>
    <row r="527" ht="15.75" customHeight="1">
      <c r="B527" s="53"/>
    </row>
    <row r="528" ht="15.75" customHeight="1">
      <c r="B528" s="53"/>
    </row>
    <row r="529" ht="15.75" customHeight="1">
      <c r="B529" s="53"/>
    </row>
    <row r="530" ht="15.75" customHeight="1">
      <c r="B530" s="53"/>
    </row>
    <row r="531" ht="15.75" customHeight="1">
      <c r="B531" s="53"/>
    </row>
    <row r="532" ht="15.75" customHeight="1">
      <c r="B532" s="53"/>
    </row>
    <row r="533" ht="15.75" customHeight="1">
      <c r="B533" s="53"/>
    </row>
    <row r="534" ht="15.75" customHeight="1">
      <c r="B534" s="53"/>
    </row>
    <row r="535" ht="15.75" customHeight="1">
      <c r="B535" s="53"/>
    </row>
    <row r="536" ht="15.75" customHeight="1">
      <c r="B536" s="53"/>
    </row>
    <row r="537" ht="15.75" customHeight="1">
      <c r="B537" s="53"/>
    </row>
    <row r="538" ht="15.75" customHeight="1">
      <c r="B538" s="53"/>
    </row>
    <row r="539" ht="15.75" customHeight="1">
      <c r="B539" s="53"/>
    </row>
    <row r="540" ht="15.75" customHeight="1">
      <c r="B540" s="53"/>
    </row>
    <row r="541" ht="15.75" customHeight="1">
      <c r="B541" s="53"/>
    </row>
    <row r="542" ht="15.75" customHeight="1">
      <c r="B542" s="53"/>
    </row>
    <row r="543" ht="15.75" customHeight="1">
      <c r="B543" s="53"/>
    </row>
    <row r="544" ht="15.75" customHeight="1">
      <c r="B544" s="53"/>
    </row>
    <row r="545" ht="15.75" customHeight="1">
      <c r="B545" s="53"/>
    </row>
    <row r="546" ht="15.75" customHeight="1">
      <c r="B546" s="53"/>
    </row>
    <row r="547" ht="15.75" customHeight="1">
      <c r="B547" s="53"/>
    </row>
    <row r="548" ht="15.75" customHeight="1">
      <c r="B548" s="53"/>
    </row>
    <row r="549" ht="15.75" customHeight="1">
      <c r="B549" s="53"/>
    </row>
    <row r="550" ht="15.75" customHeight="1">
      <c r="B550" s="53"/>
    </row>
    <row r="551" ht="15.75" customHeight="1">
      <c r="B551" s="53"/>
    </row>
    <row r="552" ht="15.75" customHeight="1">
      <c r="B552" s="53"/>
    </row>
    <row r="553" ht="15.75" customHeight="1">
      <c r="B553" s="53"/>
    </row>
    <row r="554" ht="15.75" customHeight="1">
      <c r="B554" s="53"/>
    </row>
    <row r="555" ht="15.75" customHeight="1">
      <c r="B555" s="53"/>
    </row>
    <row r="556" ht="15.75" customHeight="1">
      <c r="B556" s="53"/>
    </row>
    <row r="557" ht="15.75" customHeight="1">
      <c r="B557" s="53"/>
    </row>
    <row r="558" ht="15.75" customHeight="1">
      <c r="B558" s="53"/>
    </row>
    <row r="559" ht="15.75" customHeight="1">
      <c r="B559" s="53"/>
    </row>
    <row r="560" ht="15.75" customHeight="1">
      <c r="B560" s="53"/>
    </row>
    <row r="561" ht="15.75" customHeight="1">
      <c r="B561" s="53"/>
    </row>
    <row r="562" ht="15.75" customHeight="1">
      <c r="B562" s="53"/>
    </row>
    <row r="563" ht="15.75" customHeight="1">
      <c r="B563" s="53"/>
    </row>
    <row r="564" ht="15.75" customHeight="1">
      <c r="B564" s="53"/>
    </row>
    <row r="565" ht="15.75" customHeight="1">
      <c r="B565" s="53"/>
    </row>
    <row r="566" ht="15.75" customHeight="1">
      <c r="B566" s="53"/>
    </row>
    <row r="567" ht="15.75" customHeight="1">
      <c r="B567" s="53"/>
    </row>
    <row r="568" ht="15.75" customHeight="1">
      <c r="B568" s="53"/>
    </row>
    <row r="569" ht="15.75" customHeight="1">
      <c r="B569" s="53"/>
    </row>
    <row r="570" ht="15.75" customHeight="1">
      <c r="B570" s="53"/>
    </row>
    <row r="571" ht="15.75" customHeight="1">
      <c r="B571" s="53"/>
    </row>
    <row r="572" ht="15.75" customHeight="1">
      <c r="B572" s="53"/>
    </row>
    <row r="573" ht="15.75" customHeight="1">
      <c r="B573" s="53"/>
    </row>
    <row r="574" ht="15.75" customHeight="1">
      <c r="B574" s="53"/>
    </row>
    <row r="575" ht="15.75" customHeight="1">
      <c r="B575" s="53"/>
    </row>
    <row r="576" ht="15.75" customHeight="1">
      <c r="B576" s="53"/>
    </row>
    <row r="577" ht="15.75" customHeight="1">
      <c r="B577" s="53"/>
    </row>
    <row r="578" ht="15.75" customHeight="1">
      <c r="B578" s="53"/>
    </row>
    <row r="579" ht="15.75" customHeight="1">
      <c r="B579" s="53"/>
    </row>
    <row r="580" ht="15.75" customHeight="1">
      <c r="B580" s="53"/>
    </row>
    <row r="581" ht="15.75" customHeight="1">
      <c r="B581" s="53"/>
    </row>
    <row r="582" ht="15.75" customHeight="1">
      <c r="B582" s="53"/>
    </row>
    <row r="583" ht="15.75" customHeight="1">
      <c r="B583" s="53"/>
    </row>
    <row r="584" ht="15.75" customHeight="1">
      <c r="B584" s="53"/>
    </row>
    <row r="585" ht="15.75" customHeight="1">
      <c r="B585" s="53"/>
    </row>
    <row r="586" ht="15.75" customHeight="1">
      <c r="B586" s="53"/>
    </row>
    <row r="587" ht="15.75" customHeight="1">
      <c r="B587" s="53"/>
    </row>
    <row r="588" ht="15.75" customHeight="1">
      <c r="B588" s="53"/>
    </row>
    <row r="589" ht="15.75" customHeight="1">
      <c r="B589" s="53"/>
    </row>
    <row r="590" ht="15.75" customHeight="1">
      <c r="B590" s="53"/>
    </row>
    <row r="591" ht="15.75" customHeight="1">
      <c r="B591" s="53"/>
    </row>
    <row r="592" ht="15.75" customHeight="1">
      <c r="B592" s="53"/>
    </row>
    <row r="593" ht="15.75" customHeight="1">
      <c r="B593" s="53"/>
    </row>
    <row r="594" ht="15.75" customHeight="1">
      <c r="B594" s="53"/>
    </row>
    <row r="595" ht="15.75" customHeight="1">
      <c r="B595" s="53"/>
    </row>
    <row r="596" ht="15.75" customHeight="1">
      <c r="B596" s="53"/>
    </row>
    <row r="597" ht="15.75" customHeight="1">
      <c r="B597" s="53"/>
    </row>
    <row r="598" ht="15.75" customHeight="1">
      <c r="B598" s="53"/>
    </row>
    <row r="599" ht="15.75" customHeight="1">
      <c r="B599" s="53"/>
    </row>
    <row r="600" ht="15.75" customHeight="1">
      <c r="B600" s="53"/>
    </row>
    <row r="601" ht="15.75" customHeight="1">
      <c r="B601" s="53"/>
    </row>
    <row r="602" ht="15.75" customHeight="1">
      <c r="B602" s="53"/>
    </row>
    <row r="603" ht="15.75" customHeight="1">
      <c r="B603" s="53"/>
    </row>
    <row r="604" ht="15.75" customHeight="1">
      <c r="B604" s="53"/>
    </row>
    <row r="605" ht="15.75" customHeight="1">
      <c r="B605" s="53"/>
    </row>
    <row r="606" ht="15.75" customHeight="1">
      <c r="B606" s="53"/>
    </row>
    <row r="607" ht="15.75" customHeight="1">
      <c r="B607" s="53"/>
    </row>
    <row r="608" ht="15.75" customHeight="1">
      <c r="B608" s="53"/>
    </row>
    <row r="609" ht="15.75" customHeight="1">
      <c r="B609" s="53"/>
    </row>
    <row r="610" ht="15.75" customHeight="1">
      <c r="B610" s="53"/>
    </row>
    <row r="611" ht="15.75" customHeight="1">
      <c r="B611" s="53"/>
    </row>
    <row r="612" ht="15.75" customHeight="1">
      <c r="B612" s="53"/>
    </row>
    <row r="613" ht="15.75" customHeight="1">
      <c r="B613" s="53"/>
    </row>
    <row r="614" ht="15.75" customHeight="1">
      <c r="B614" s="53"/>
    </row>
    <row r="615" ht="15.75" customHeight="1">
      <c r="B615" s="53"/>
    </row>
    <row r="616" ht="15.75" customHeight="1">
      <c r="B616" s="53"/>
    </row>
    <row r="617" ht="15.75" customHeight="1">
      <c r="B617" s="53"/>
    </row>
    <row r="618" ht="15.75" customHeight="1">
      <c r="B618" s="53"/>
    </row>
    <row r="619" ht="15.75" customHeight="1">
      <c r="B619" s="53"/>
    </row>
    <row r="620" ht="15.75" customHeight="1">
      <c r="B620" s="53"/>
    </row>
    <row r="621" ht="15.75" customHeight="1">
      <c r="B621" s="53"/>
    </row>
    <row r="622" ht="15.75" customHeight="1">
      <c r="B622" s="53"/>
    </row>
    <row r="623" ht="15.75" customHeight="1">
      <c r="B623" s="53"/>
    </row>
    <row r="624" ht="15.75" customHeight="1">
      <c r="B624" s="53"/>
    </row>
    <row r="625" ht="15.75" customHeight="1">
      <c r="B625" s="53"/>
    </row>
    <row r="626" ht="15.75" customHeight="1">
      <c r="B626" s="53"/>
    </row>
    <row r="627" ht="15.75" customHeight="1">
      <c r="B627" s="53"/>
    </row>
    <row r="628" ht="15.75" customHeight="1">
      <c r="B628" s="53"/>
    </row>
    <row r="629" ht="15.75" customHeight="1">
      <c r="B629" s="53"/>
    </row>
    <row r="630" ht="15.75" customHeight="1">
      <c r="B630" s="53"/>
    </row>
    <row r="631" ht="15.75" customHeight="1">
      <c r="B631" s="53"/>
    </row>
    <row r="632" ht="15.75" customHeight="1">
      <c r="B632" s="53"/>
    </row>
    <row r="633" ht="15.75" customHeight="1">
      <c r="B633" s="53"/>
    </row>
    <row r="634" ht="15.75" customHeight="1">
      <c r="B634" s="53"/>
    </row>
    <row r="635" ht="15.75" customHeight="1">
      <c r="B635" s="53"/>
    </row>
    <row r="636" ht="15.75" customHeight="1">
      <c r="B636" s="53"/>
    </row>
    <row r="637" ht="15.75" customHeight="1">
      <c r="B637" s="53"/>
    </row>
    <row r="638" ht="15.75" customHeight="1">
      <c r="B638" s="53"/>
    </row>
    <row r="639" ht="15.75" customHeight="1">
      <c r="B639" s="53"/>
    </row>
    <row r="640" ht="15.75" customHeight="1">
      <c r="B640" s="53"/>
    </row>
    <row r="641" ht="15.75" customHeight="1">
      <c r="B641" s="53"/>
    </row>
    <row r="642" ht="15.75" customHeight="1">
      <c r="B642" s="53"/>
    </row>
    <row r="643" ht="15.75" customHeight="1">
      <c r="B643" s="53"/>
    </row>
    <row r="644" ht="15.75" customHeight="1">
      <c r="B644" s="53"/>
    </row>
    <row r="645" ht="15.75" customHeight="1">
      <c r="B645" s="53"/>
    </row>
    <row r="646" ht="15.75" customHeight="1">
      <c r="B646" s="53"/>
    </row>
    <row r="647" ht="15.75" customHeight="1">
      <c r="B647" s="53"/>
    </row>
    <row r="648" ht="15.75" customHeight="1">
      <c r="B648" s="53"/>
    </row>
    <row r="649" ht="15.75" customHeight="1">
      <c r="B649" s="53"/>
    </row>
    <row r="650" ht="15.75" customHeight="1">
      <c r="B650" s="53"/>
    </row>
    <row r="651" ht="15.75" customHeight="1">
      <c r="B651" s="53"/>
    </row>
    <row r="652" ht="15.75" customHeight="1">
      <c r="B652" s="53"/>
    </row>
    <row r="653" ht="15.75" customHeight="1">
      <c r="B653" s="53"/>
    </row>
    <row r="654" ht="15.75" customHeight="1">
      <c r="B654" s="53"/>
    </row>
    <row r="655" ht="15.75" customHeight="1">
      <c r="B655" s="53"/>
    </row>
    <row r="656" ht="15.75" customHeight="1">
      <c r="B656" s="53"/>
    </row>
    <row r="657" ht="15.75" customHeight="1">
      <c r="B657" s="53"/>
    </row>
    <row r="658" ht="15.75" customHeight="1">
      <c r="B658" s="53"/>
    </row>
    <row r="659" ht="15.75" customHeight="1">
      <c r="B659" s="53"/>
    </row>
    <row r="660" ht="15.75" customHeight="1">
      <c r="B660" s="53"/>
    </row>
    <row r="661" ht="15.75" customHeight="1">
      <c r="B661" s="53"/>
    </row>
    <row r="662" ht="15.75" customHeight="1">
      <c r="B662" s="53"/>
    </row>
    <row r="663" ht="15.75" customHeight="1">
      <c r="B663" s="53"/>
    </row>
    <row r="664" ht="15.75" customHeight="1">
      <c r="B664" s="53"/>
    </row>
    <row r="665" ht="15.75" customHeight="1">
      <c r="B665" s="53"/>
    </row>
    <row r="666" ht="15.75" customHeight="1">
      <c r="B666" s="53"/>
    </row>
    <row r="667" ht="15.75" customHeight="1">
      <c r="B667" s="53"/>
    </row>
    <row r="668" ht="15.75" customHeight="1">
      <c r="B668" s="53"/>
    </row>
    <row r="669" ht="15.75" customHeight="1">
      <c r="B669" s="53"/>
    </row>
    <row r="670" ht="15.75" customHeight="1">
      <c r="B670" s="53"/>
    </row>
    <row r="671" ht="15.75" customHeight="1">
      <c r="B671" s="53"/>
    </row>
    <row r="672" ht="15.75" customHeight="1">
      <c r="B672" s="53"/>
    </row>
    <row r="673" ht="15.75" customHeight="1">
      <c r="B673" s="53"/>
    </row>
    <row r="674" ht="15.75" customHeight="1">
      <c r="B674" s="53"/>
    </row>
    <row r="675" ht="15.75" customHeight="1">
      <c r="B675" s="53"/>
    </row>
    <row r="676" ht="15.75" customHeight="1">
      <c r="B676" s="53"/>
    </row>
    <row r="677" ht="15.75" customHeight="1">
      <c r="B677" s="53"/>
    </row>
    <row r="678" ht="15.75" customHeight="1">
      <c r="B678" s="53"/>
    </row>
    <row r="679" ht="15.75" customHeight="1">
      <c r="B679" s="53"/>
    </row>
    <row r="680" ht="15.75" customHeight="1">
      <c r="B680" s="53"/>
    </row>
    <row r="681" ht="15.75" customHeight="1">
      <c r="B681" s="53"/>
    </row>
    <row r="682" ht="15.75" customHeight="1">
      <c r="B682" s="53"/>
    </row>
    <row r="683" ht="15.75" customHeight="1">
      <c r="B683" s="53"/>
    </row>
    <row r="684" ht="15.75" customHeight="1">
      <c r="B684" s="53"/>
    </row>
    <row r="685" ht="15.75" customHeight="1">
      <c r="B685" s="53"/>
    </row>
    <row r="686" ht="15.75" customHeight="1">
      <c r="B686" s="53"/>
    </row>
    <row r="687" ht="15.75" customHeight="1">
      <c r="B687" s="53"/>
    </row>
    <row r="688" ht="15.75" customHeight="1">
      <c r="B688" s="53"/>
    </row>
    <row r="689" ht="15.75" customHeight="1">
      <c r="B689" s="53"/>
    </row>
    <row r="690" ht="15.75" customHeight="1">
      <c r="B690" s="53"/>
    </row>
    <row r="691" ht="15.75" customHeight="1">
      <c r="B691" s="53"/>
    </row>
    <row r="692" ht="15.75" customHeight="1">
      <c r="B692" s="53"/>
    </row>
    <row r="693" ht="15.75" customHeight="1">
      <c r="B693" s="53"/>
    </row>
    <row r="694" ht="15.75" customHeight="1">
      <c r="B694" s="53"/>
    </row>
    <row r="695" ht="15.75" customHeight="1">
      <c r="B695" s="53"/>
    </row>
    <row r="696" ht="15.75" customHeight="1">
      <c r="B696" s="53"/>
    </row>
    <row r="697" ht="15.75" customHeight="1">
      <c r="B697" s="53"/>
    </row>
    <row r="698" ht="15.75" customHeight="1">
      <c r="B698" s="53"/>
    </row>
    <row r="699" ht="15.75" customHeight="1">
      <c r="B699" s="53"/>
    </row>
    <row r="700" ht="15.75" customHeight="1">
      <c r="B700" s="53"/>
    </row>
    <row r="701" ht="15.75" customHeight="1">
      <c r="B701" s="53"/>
    </row>
    <row r="702" ht="15.75" customHeight="1">
      <c r="B702" s="53"/>
    </row>
    <row r="703" ht="15.75" customHeight="1">
      <c r="B703" s="53"/>
    </row>
    <row r="704" ht="15.75" customHeight="1">
      <c r="B704" s="53"/>
    </row>
    <row r="705" ht="15.75" customHeight="1">
      <c r="B705" s="53"/>
    </row>
    <row r="706" ht="15.75" customHeight="1">
      <c r="B706" s="53"/>
    </row>
    <row r="707" ht="15.75" customHeight="1">
      <c r="B707" s="53"/>
    </row>
    <row r="708" ht="15.75" customHeight="1">
      <c r="B708" s="53"/>
    </row>
    <row r="709" ht="15.75" customHeight="1">
      <c r="B709" s="53"/>
    </row>
    <row r="710" ht="15.75" customHeight="1">
      <c r="B710" s="53"/>
    </row>
    <row r="711" ht="15.75" customHeight="1">
      <c r="B711" s="53"/>
    </row>
    <row r="712" ht="15.75" customHeight="1">
      <c r="B712" s="53"/>
    </row>
    <row r="713" ht="15.75" customHeight="1">
      <c r="B713" s="53"/>
    </row>
    <row r="714" ht="15.75" customHeight="1">
      <c r="B714" s="53"/>
    </row>
    <row r="715" ht="15.75" customHeight="1">
      <c r="B715" s="53"/>
    </row>
    <row r="716" ht="15.75" customHeight="1">
      <c r="B716" s="53"/>
    </row>
    <row r="717" ht="15.75" customHeight="1">
      <c r="B717" s="53"/>
    </row>
    <row r="718" ht="15.75" customHeight="1">
      <c r="B718" s="53"/>
    </row>
    <row r="719" ht="15.75" customHeight="1">
      <c r="B719" s="53"/>
    </row>
    <row r="720" ht="15.75" customHeight="1">
      <c r="B720" s="53"/>
    </row>
    <row r="721" ht="15.75" customHeight="1">
      <c r="B721" s="53"/>
    </row>
    <row r="722" ht="15.75" customHeight="1">
      <c r="B722" s="53"/>
    </row>
    <row r="723" ht="15.75" customHeight="1">
      <c r="B723" s="53"/>
    </row>
    <row r="724" ht="15.75" customHeight="1">
      <c r="B724" s="53"/>
    </row>
    <row r="725" ht="15.75" customHeight="1">
      <c r="B725" s="53"/>
    </row>
    <row r="726" ht="15.75" customHeight="1">
      <c r="B726" s="53"/>
    </row>
    <row r="727" ht="15.75" customHeight="1">
      <c r="B727" s="53"/>
    </row>
    <row r="728" ht="15.75" customHeight="1">
      <c r="B728" s="53"/>
    </row>
    <row r="729" ht="15.75" customHeight="1">
      <c r="B729" s="53"/>
    </row>
    <row r="730" ht="15.75" customHeight="1">
      <c r="B730" s="53"/>
    </row>
    <row r="731" ht="15.75" customHeight="1">
      <c r="B731" s="53"/>
    </row>
    <row r="732" ht="15.75" customHeight="1">
      <c r="B732" s="53"/>
    </row>
    <row r="733" ht="15.75" customHeight="1">
      <c r="B733" s="53"/>
    </row>
    <row r="734" ht="15.75" customHeight="1">
      <c r="B734" s="53"/>
    </row>
    <row r="735" ht="15.75" customHeight="1">
      <c r="B735" s="53"/>
    </row>
    <row r="736" ht="15.75" customHeight="1">
      <c r="B736" s="53"/>
    </row>
    <row r="737" ht="15.75" customHeight="1">
      <c r="B737" s="53"/>
    </row>
    <row r="738" ht="15.75" customHeight="1">
      <c r="B738" s="53"/>
    </row>
    <row r="739" ht="15.75" customHeight="1">
      <c r="B739" s="53"/>
    </row>
    <row r="740" ht="15.75" customHeight="1">
      <c r="B740" s="53"/>
    </row>
    <row r="741" ht="15.75" customHeight="1">
      <c r="B741" s="53"/>
    </row>
    <row r="742" ht="15.75" customHeight="1">
      <c r="B742" s="53"/>
    </row>
    <row r="743" ht="15.75" customHeight="1">
      <c r="B743" s="53"/>
    </row>
    <row r="744" ht="15.75" customHeight="1">
      <c r="B744" s="53"/>
    </row>
    <row r="745" ht="15.75" customHeight="1">
      <c r="B745" s="53"/>
    </row>
    <row r="746" ht="15.75" customHeight="1">
      <c r="B746" s="53"/>
    </row>
    <row r="747" ht="15.75" customHeight="1">
      <c r="B747" s="53"/>
    </row>
    <row r="748" ht="15.75" customHeight="1">
      <c r="B748" s="53"/>
    </row>
    <row r="749" ht="15.75" customHeight="1">
      <c r="B749" s="53"/>
    </row>
    <row r="750" ht="15.75" customHeight="1">
      <c r="B750" s="53"/>
    </row>
    <row r="751" ht="15.75" customHeight="1">
      <c r="B751" s="53"/>
    </row>
    <row r="752" ht="15.75" customHeight="1">
      <c r="B752" s="53"/>
    </row>
    <row r="753" ht="15.75" customHeight="1">
      <c r="B753" s="53"/>
    </row>
    <row r="754" ht="15.75" customHeight="1">
      <c r="B754" s="53"/>
    </row>
    <row r="755" ht="15.75" customHeight="1">
      <c r="B755" s="53"/>
    </row>
    <row r="756" ht="15.75" customHeight="1">
      <c r="B756" s="53"/>
    </row>
    <row r="757" ht="15.75" customHeight="1">
      <c r="B757" s="53"/>
    </row>
    <row r="758" ht="15.75" customHeight="1">
      <c r="B758" s="53"/>
    </row>
    <row r="759" ht="15.75" customHeight="1">
      <c r="B759" s="53"/>
    </row>
    <row r="760" ht="15.75" customHeight="1">
      <c r="B760" s="53"/>
    </row>
    <row r="761" ht="15.75" customHeight="1">
      <c r="B761" s="53"/>
    </row>
    <row r="762" ht="15.75" customHeight="1">
      <c r="B762" s="53"/>
    </row>
    <row r="763" ht="15.75" customHeight="1">
      <c r="B763" s="53"/>
    </row>
    <row r="764" ht="15.75" customHeight="1">
      <c r="B764" s="53"/>
    </row>
    <row r="765" ht="15.75" customHeight="1">
      <c r="B765" s="53"/>
    </row>
    <row r="766" ht="15.75" customHeight="1">
      <c r="B766" s="53"/>
    </row>
    <row r="767" ht="15.75" customHeight="1">
      <c r="B767" s="53"/>
    </row>
    <row r="768" ht="15.75" customHeight="1">
      <c r="B768" s="53"/>
    </row>
    <row r="769" ht="15.75" customHeight="1">
      <c r="B769" s="53"/>
    </row>
    <row r="770" ht="15.75" customHeight="1">
      <c r="B770" s="53"/>
    </row>
    <row r="771" ht="15.75" customHeight="1">
      <c r="B771" s="53"/>
    </row>
    <row r="772" ht="15.75" customHeight="1">
      <c r="B772" s="53"/>
    </row>
    <row r="773" ht="15.75" customHeight="1">
      <c r="B773" s="53"/>
    </row>
    <row r="774" ht="15.75" customHeight="1">
      <c r="B774" s="53"/>
    </row>
    <row r="775" ht="15.75" customHeight="1">
      <c r="B775" s="53"/>
    </row>
    <row r="776" ht="15.75" customHeight="1">
      <c r="B776" s="53"/>
    </row>
    <row r="777" ht="15.75" customHeight="1">
      <c r="B777" s="53"/>
    </row>
    <row r="778" ht="15.75" customHeight="1">
      <c r="B778" s="53"/>
    </row>
    <row r="779" ht="15.75" customHeight="1">
      <c r="B779" s="53"/>
    </row>
    <row r="780" ht="15.75" customHeight="1">
      <c r="B780" s="53"/>
    </row>
    <row r="781" ht="15.75" customHeight="1">
      <c r="B781" s="53"/>
    </row>
    <row r="782" ht="15.75" customHeight="1">
      <c r="B782" s="53"/>
    </row>
    <row r="783" ht="15.75" customHeight="1">
      <c r="B783" s="53"/>
    </row>
    <row r="784" ht="15.75" customHeight="1">
      <c r="B784" s="53"/>
    </row>
    <row r="785" ht="15.75" customHeight="1">
      <c r="B785" s="53"/>
    </row>
    <row r="786" ht="15.75" customHeight="1">
      <c r="B786" s="53"/>
    </row>
    <row r="787" ht="15.75" customHeight="1">
      <c r="B787" s="53"/>
    </row>
    <row r="788" ht="15.75" customHeight="1">
      <c r="B788" s="53"/>
    </row>
    <row r="789" ht="15.75" customHeight="1">
      <c r="B789" s="53"/>
    </row>
    <row r="790" ht="15.75" customHeight="1">
      <c r="B790" s="53"/>
    </row>
    <row r="791" ht="15.75" customHeight="1">
      <c r="B791" s="53"/>
    </row>
    <row r="792" ht="15.75" customHeight="1">
      <c r="B792" s="53"/>
    </row>
    <row r="793" ht="15.75" customHeight="1">
      <c r="B793" s="53"/>
    </row>
    <row r="794" ht="15.75" customHeight="1">
      <c r="B794" s="53"/>
    </row>
    <row r="795" ht="15.75" customHeight="1">
      <c r="B795" s="53"/>
    </row>
    <row r="796" ht="15.75" customHeight="1">
      <c r="B796" s="53"/>
    </row>
    <row r="797" ht="15.75" customHeight="1">
      <c r="B797" s="53"/>
    </row>
    <row r="798" ht="15.75" customHeight="1">
      <c r="B798" s="53"/>
    </row>
    <row r="799" ht="15.75" customHeight="1">
      <c r="B799" s="53"/>
    </row>
    <row r="800" ht="15.75" customHeight="1">
      <c r="B800" s="53"/>
    </row>
    <row r="801" ht="15.75" customHeight="1">
      <c r="B801" s="53"/>
    </row>
    <row r="802" ht="15.75" customHeight="1">
      <c r="B802" s="53"/>
    </row>
    <row r="803" ht="15.75" customHeight="1">
      <c r="B803" s="53"/>
    </row>
    <row r="804" ht="15.75" customHeight="1">
      <c r="B804" s="53"/>
    </row>
    <row r="805" ht="15.75" customHeight="1">
      <c r="B805" s="53"/>
    </row>
    <row r="806" ht="15.75" customHeight="1">
      <c r="B806" s="53"/>
    </row>
    <row r="807" ht="15.75" customHeight="1">
      <c r="B807" s="53"/>
    </row>
    <row r="808" ht="15.75" customHeight="1">
      <c r="B808" s="53"/>
    </row>
    <row r="809" ht="15.75" customHeight="1">
      <c r="B809" s="53"/>
    </row>
    <row r="810" ht="15.75" customHeight="1">
      <c r="B810" s="53"/>
    </row>
    <row r="811" ht="15.75" customHeight="1">
      <c r="B811" s="53"/>
    </row>
    <row r="812" ht="15.75" customHeight="1">
      <c r="B812" s="53"/>
    </row>
    <row r="813" ht="15.75" customHeight="1">
      <c r="B813" s="53"/>
    </row>
    <row r="814" ht="15.75" customHeight="1">
      <c r="B814" s="53"/>
    </row>
    <row r="815" ht="15.75" customHeight="1">
      <c r="B815" s="53"/>
    </row>
    <row r="816" ht="15.75" customHeight="1">
      <c r="B816" s="53"/>
    </row>
    <row r="817" ht="15.75" customHeight="1">
      <c r="B817" s="53"/>
    </row>
    <row r="818" ht="15.75" customHeight="1">
      <c r="B818" s="53"/>
    </row>
    <row r="819" ht="15.75" customHeight="1">
      <c r="B819" s="53"/>
    </row>
    <row r="820" ht="15.75" customHeight="1">
      <c r="B820" s="53"/>
    </row>
    <row r="821" ht="15.75" customHeight="1">
      <c r="B821" s="53"/>
    </row>
    <row r="822" ht="15.75" customHeight="1">
      <c r="B822" s="53"/>
    </row>
    <row r="823" ht="15.75" customHeight="1">
      <c r="B823" s="53"/>
    </row>
    <row r="824" ht="15.75" customHeight="1">
      <c r="B824" s="53"/>
    </row>
    <row r="825" ht="15.75" customHeight="1">
      <c r="B825" s="53"/>
    </row>
    <row r="826" ht="15.75" customHeight="1">
      <c r="B826" s="53"/>
    </row>
    <row r="827" ht="15.75" customHeight="1">
      <c r="B827" s="53"/>
    </row>
    <row r="828" ht="15.75" customHeight="1">
      <c r="B828" s="53"/>
    </row>
    <row r="829" ht="15.75" customHeight="1">
      <c r="B829" s="53"/>
    </row>
    <row r="830" ht="15.75" customHeight="1">
      <c r="B830" s="53"/>
    </row>
    <row r="831" ht="15.75" customHeight="1">
      <c r="B831" s="53"/>
    </row>
    <row r="832" ht="15.75" customHeight="1">
      <c r="B832" s="53"/>
    </row>
    <row r="833" ht="15.75" customHeight="1">
      <c r="B833" s="53"/>
    </row>
    <row r="834" ht="15.75" customHeight="1">
      <c r="B834" s="53"/>
    </row>
    <row r="835" ht="15.75" customHeight="1">
      <c r="B835" s="53"/>
    </row>
    <row r="836" ht="15.75" customHeight="1">
      <c r="B836" s="53"/>
    </row>
    <row r="837" ht="15.75" customHeight="1">
      <c r="B837" s="53"/>
    </row>
    <row r="838" ht="15.75" customHeight="1">
      <c r="B838" s="53"/>
    </row>
    <row r="839" ht="15.75" customHeight="1">
      <c r="B839" s="53"/>
    </row>
    <row r="840" ht="15.75" customHeight="1">
      <c r="B840" s="53"/>
    </row>
    <row r="841" ht="15.75" customHeight="1">
      <c r="B841" s="53"/>
    </row>
    <row r="842" ht="15.75" customHeight="1">
      <c r="B842" s="53"/>
    </row>
    <row r="843" ht="15.75" customHeight="1">
      <c r="B843" s="53"/>
    </row>
    <row r="844" ht="15.75" customHeight="1">
      <c r="B844" s="53"/>
    </row>
    <row r="845" ht="15.75" customHeight="1">
      <c r="B845" s="53"/>
    </row>
    <row r="846" ht="15.75" customHeight="1">
      <c r="B846" s="53"/>
    </row>
    <row r="847" ht="15.75" customHeight="1">
      <c r="B847" s="53"/>
    </row>
    <row r="848" ht="15.75" customHeight="1">
      <c r="B848" s="53"/>
    </row>
    <row r="849" ht="15.75" customHeight="1">
      <c r="B849" s="53"/>
    </row>
    <row r="850" ht="15.75" customHeight="1">
      <c r="B850" s="53"/>
    </row>
    <row r="851" ht="15.75" customHeight="1">
      <c r="B851" s="53"/>
    </row>
    <row r="852" ht="15.75" customHeight="1">
      <c r="B852" s="53"/>
    </row>
    <row r="853" ht="15.75" customHeight="1">
      <c r="B853" s="53"/>
    </row>
    <row r="854" ht="15.75" customHeight="1">
      <c r="B854" s="53"/>
    </row>
    <row r="855" ht="15.75" customHeight="1">
      <c r="B855" s="53"/>
    </row>
    <row r="856" ht="15.75" customHeight="1">
      <c r="B856" s="53"/>
    </row>
    <row r="857" ht="15.75" customHeight="1">
      <c r="B857" s="53"/>
    </row>
    <row r="858" ht="15.75" customHeight="1">
      <c r="B858" s="53"/>
    </row>
    <row r="859" ht="15.75" customHeight="1">
      <c r="B859" s="53"/>
    </row>
    <row r="860" ht="15.75" customHeight="1">
      <c r="B860" s="53"/>
    </row>
    <row r="861" ht="15.75" customHeight="1">
      <c r="B861" s="53"/>
    </row>
    <row r="862" ht="15.75" customHeight="1">
      <c r="B862" s="53"/>
    </row>
    <row r="863" ht="15.75" customHeight="1">
      <c r="B863" s="53"/>
    </row>
    <row r="864" ht="15.75" customHeight="1">
      <c r="B864" s="53"/>
    </row>
    <row r="865" ht="15.75" customHeight="1">
      <c r="B865" s="53"/>
    </row>
    <row r="866" ht="15.75" customHeight="1">
      <c r="B866" s="53"/>
    </row>
    <row r="867" ht="15.75" customHeight="1">
      <c r="B867" s="53"/>
    </row>
    <row r="868" ht="15.75" customHeight="1">
      <c r="B868" s="53"/>
    </row>
    <row r="869" ht="15.75" customHeight="1">
      <c r="B869" s="53"/>
    </row>
    <row r="870" ht="15.75" customHeight="1">
      <c r="B870" s="53"/>
    </row>
    <row r="871" ht="15.75" customHeight="1">
      <c r="B871" s="53"/>
    </row>
    <row r="872" ht="15.75" customHeight="1">
      <c r="B872" s="53"/>
    </row>
    <row r="873" ht="15.75" customHeight="1">
      <c r="B873" s="53"/>
    </row>
    <row r="874" ht="15.75" customHeight="1">
      <c r="B874" s="53"/>
    </row>
    <row r="875" ht="15.75" customHeight="1">
      <c r="B875" s="53"/>
    </row>
    <row r="876" ht="15.75" customHeight="1">
      <c r="B876" s="53"/>
    </row>
    <row r="877" ht="15.75" customHeight="1">
      <c r="B877" s="53"/>
    </row>
    <row r="878" ht="15.75" customHeight="1">
      <c r="B878" s="53"/>
    </row>
    <row r="879" ht="15.75" customHeight="1">
      <c r="B879" s="53"/>
    </row>
    <row r="880" ht="15.75" customHeight="1">
      <c r="B880" s="53"/>
    </row>
    <row r="881" ht="15.75" customHeight="1">
      <c r="B881" s="53"/>
    </row>
    <row r="882" ht="15.75" customHeight="1">
      <c r="B882" s="53"/>
    </row>
    <row r="883" ht="15.75" customHeight="1">
      <c r="B883" s="53"/>
    </row>
    <row r="884" ht="15.75" customHeight="1">
      <c r="B884" s="53"/>
    </row>
    <row r="885" ht="15.75" customHeight="1">
      <c r="B885" s="53"/>
    </row>
    <row r="886" ht="15.75" customHeight="1">
      <c r="B886" s="53"/>
    </row>
    <row r="887" ht="15.75" customHeight="1">
      <c r="B887" s="53"/>
    </row>
    <row r="888" ht="15.75" customHeight="1">
      <c r="B888" s="53"/>
    </row>
    <row r="889" ht="15.75" customHeight="1">
      <c r="B889" s="53"/>
    </row>
    <row r="890" ht="15.75" customHeight="1">
      <c r="B890" s="53"/>
    </row>
    <row r="891" ht="15.75" customHeight="1">
      <c r="B891" s="53"/>
    </row>
    <row r="892" ht="15.75" customHeight="1">
      <c r="B892" s="53"/>
    </row>
    <row r="893" ht="15.75" customHeight="1">
      <c r="B893" s="53"/>
    </row>
    <row r="894" ht="15.75" customHeight="1">
      <c r="B894" s="53"/>
    </row>
    <row r="895" ht="15.75" customHeight="1">
      <c r="B895" s="53"/>
    </row>
    <row r="896" ht="15.75" customHeight="1">
      <c r="B896" s="53"/>
    </row>
    <row r="897" ht="15.75" customHeight="1">
      <c r="B897" s="53"/>
    </row>
    <row r="898" ht="15.75" customHeight="1">
      <c r="B898" s="53"/>
    </row>
    <row r="899" ht="15.75" customHeight="1">
      <c r="B899" s="53"/>
    </row>
    <row r="900" ht="15.75" customHeight="1">
      <c r="B900" s="53"/>
    </row>
    <row r="901" ht="15.75" customHeight="1">
      <c r="B901" s="53"/>
    </row>
    <row r="902" ht="15.75" customHeight="1">
      <c r="B902" s="53"/>
    </row>
    <row r="903" ht="15.75" customHeight="1">
      <c r="B903" s="53"/>
    </row>
    <row r="904" ht="15.75" customHeight="1">
      <c r="B904" s="53"/>
    </row>
    <row r="905" ht="15.75" customHeight="1">
      <c r="B905" s="53"/>
    </row>
    <row r="906" ht="15.75" customHeight="1">
      <c r="B906" s="53"/>
    </row>
    <row r="907" ht="15.75" customHeight="1">
      <c r="B907" s="53"/>
    </row>
    <row r="908" ht="15.75" customHeight="1">
      <c r="B908" s="53"/>
    </row>
    <row r="909" ht="15.75" customHeight="1">
      <c r="B909" s="53"/>
    </row>
    <row r="910" ht="15.75" customHeight="1">
      <c r="B910" s="53"/>
    </row>
    <row r="911" ht="15.75" customHeight="1">
      <c r="B911" s="53"/>
    </row>
    <row r="912" ht="15.75" customHeight="1">
      <c r="B912" s="53"/>
    </row>
    <row r="913" ht="15.75" customHeight="1">
      <c r="B913" s="53"/>
    </row>
    <row r="914" ht="15.75" customHeight="1">
      <c r="B914" s="53"/>
    </row>
    <row r="915" ht="15.75" customHeight="1">
      <c r="B915" s="53"/>
    </row>
    <row r="916" ht="15.75" customHeight="1">
      <c r="B916" s="53"/>
    </row>
    <row r="917" ht="15.75" customHeight="1">
      <c r="B917" s="53"/>
    </row>
    <row r="918" ht="15.75" customHeight="1">
      <c r="B918" s="53"/>
    </row>
    <row r="919" ht="15.75" customHeight="1">
      <c r="B919" s="53"/>
    </row>
    <row r="920" ht="15.75" customHeight="1">
      <c r="B920" s="53"/>
    </row>
    <row r="921" ht="15.75" customHeight="1">
      <c r="B921" s="53"/>
    </row>
    <row r="922" ht="15.75" customHeight="1">
      <c r="B922" s="53"/>
    </row>
    <row r="923" ht="15.75" customHeight="1">
      <c r="B923" s="53"/>
    </row>
    <row r="924" ht="15.75" customHeight="1">
      <c r="B924" s="53"/>
    </row>
    <row r="925" ht="15.75" customHeight="1">
      <c r="B925" s="53"/>
    </row>
    <row r="926" ht="15.75" customHeight="1">
      <c r="B926" s="53"/>
    </row>
    <row r="927" ht="15.75" customHeight="1">
      <c r="B927" s="53"/>
    </row>
    <row r="928" ht="15.75" customHeight="1">
      <c r="B928" s="53"/>
    </row>
    <row r="929" ht="15.75" customHeight="1">
      <c r="B929" s="53"/>
    </row>
    <row r="930" ht="15.75" customHeight="1">
      <c r="B930" s="53"/>
    </row>
    <row r="931" ht="15.75" customHeight="1">
      <c r="B931" s="53"/>
    </row>
    <row r="932" ht="15.75" customHeight="1">
      <c r="B932" s="53"/>
    </row>
    <row r="933" ht="15.75" customHeight="1">
      <c r="B933" s="53"/>
    </row>
    <row r="934" ht="15.75" customHeight="1">
      <c r="B934" s="53"/>
    </row>
    <row r="935" ht="15.75" customHeight="1">
      <c r="B935" s="53"/>
    </row>
    <row r="936" ht="15.75" customHeight="1">
      <c r="B936" s="53"/>
    </row>
    <row r="937" ht="15.75" customHeight="1">
      <c r="B937" s="53"/>
    </row>
    <row r="938" ht="15.75" customHeight="1">
      <c r="B938" s="53"/>
    </row>
    <row r="939" ht="15.75" customHeight="1">
      <c r="B939" s="53"/>
    </row>
    <row r="940" ht="15.75" customHeight="1">
      <c r="B940" s="53"/>
    </row>
    <row r="941" ht="15.75" customHeight="1">
      <c r="B941" s="53"/>
    </row>
    <row r="942" ht="15.75" customHeight="1">
      <c r="B942" s="53"/>
    </row>
    <row r="943" ht="15.75" customHeight="1">
      <c r="B943" s="53"/>
    </row>
    <row r="944" ht="15.75" customHeight="1">
      <c r="B944" s="53"/>
    </row>
    <row r="945" ht="15.75" customHeight="1">
      <c r="B945" s="53"/>
    </row>
    <row r="946" ht="15.75" customHeight="1">
      <c r="B946" s="53"/>
    </row>
    <row r="947" ht="15.75" customHeight="1">
      <c r="B947" s="53"/>
    </row>
    <row r="948" ht="15.75" customHeight="1">
      <c r="B948" s="53"/>
    </row>
    <row r="949" ht="15.75" customHeight="1">
      <c r="B949" s="53"/>
    </row>
    <row r="950" ht="15.75" customHeight="1">
      <c r="B950" s="53"/>
    </row>
    <row r="951" ht="15.75" customHeight="1">
      <c r="B951" s="53"/>
    </row>
    <row r="952" ht="15.75" customHeight="1">
      <c r="B952" s="53"/>
    </row>
    <row r="953" ht="15.75" customHeight="1">
      <c r="B953" s="53"/>
    </row>
    <row r="954" ht="15.75" customHeight="1">
      <c r="B954" s="53"/>
    </row>
    <row r="955" ht="15.75" customHeight="1">
      <c r="B955" s="53"/>
    </row>
    <row r="956" ht="15.75" customHeight="1">
      <c r="B956" s="53"/>
    </row>
    <row r="957" ht="15.75" customHeight="1">
      <c r="B957" s="53"/>
    </row>
    <row r="958" ht="15.75" customHeight="1">
      <c r="B958" s="53"/>
    </row>
    <row r="959" ht="15.75" customHeight="1">
      <c r="B959" s="53"/>
    </row>
    <row r="960" ht="15.75" customHeight="1">
      <c r="B960" s="53"/>
    </row>
    <row r="961" ht="15.75" customHeight="1">
      <c r="B961" s="53"/>
    </row>
    <row r="962" ht="15.75" customHeight="1">
      <c r="B962" s="53"/>
    </row>
    <row r="963" ht="15.75" customHeight="1">
      <c r="B963" s="53"/>
    </row>
    <row r="964" ht="15.75" customHeight="1">
      <c r="B964" s="53"/>
    </row>
    <row r="965" ht="15.75" customHeight="1">
      <c r="B965" s="53"/>
    </row>
    <row r="966" ht="15.75" customHeight="1">
      <c r="B966" s="53"/>
    </row>
    <row r="967" ht="15.75" customHeight="1">
      <c r="B967" s="53"/>
    </row>
    <row r="968" ht="15.75" customHeight="1">
      <c r="B968" s="53"/>
    </row>
    <row r="969" ht="15.75" customHeight="1">
      <c r="B969" s="53"/>
    </row>
    <row r="970" ht="15.75" customHeight="1">
      <c r="B970" s="53"/>
    </row>
    <row r="971" ht="15.75" customHeight="1">
      <c r="B971" s="53"/>
    </row>
    <row r="972" ht="15.75" customHeight="1">
      <c r="B972" s="53"/>
    </row>
    <row r="973" ht="15.75" customHeight="1">
      <c r="B973" s="53"/>
    </row>
    <row r="974" ht="15.75" customHeight="1">
      <c r="B974" s="53"/>
    </row>
    <row r="975" ht="15.75" customHeight="1">
      <c r="B975" s="53"/>
    </row>
    <row r="976" ht="15.75" customHeight="1">
      <c r="B976" s="53"/>
    </row>
    <row r="977" ht="15.75" customHeight="1">
      <c r="B977" s="53"/>
    </row>
    <row r="978" ht="15.75" customHeight="1">
      <c r="B978" s="53"/>
    </row>
    <row r="979" ht="15.75" customHeight="1">
      <c r="B979" s="53"/>
    </row>
    <row r="980" ht="15.75" customHeight="1">
      <c r="B980" s="53"/>
    </row>
    <row r="981" ht="15.75" customHeight="1">
      <c r="B981" s="53"/>
    </row>
    <row r="982" ht="15.75" customHeight="1">
      <c r="B982" s="53"/>
    </row>
    <row r="983" ht="15.75" customHeight="1">
      <c r="B983" s="53"/>
    </row>
    <row r="984" ht="15.75" customHeight="1">
      <c r="B984" s="53"/>
    </row>
    <row r="985" ht="15.75" customHeight="1">
      <c r="B985" s="53"/>
    </row>
    <row r="986" ht="15.75" customHeight="1">
      <c r="B986" s="53"/>
    </row>
    <row r="987" ht="15.75" customHeight="1">
      <c r="B987" s="53"/>
    </row>
    <row r="988" ht="15.75" customHeight="1">
      <c r="B988" s="53"/>
    </row>
    <row r="989" ht="15.75" customHeight="1">
      <c r="B989" s="53"/>
    </row>
    <row r="990" ht="15.75" customHeight="1">
      <c r="B990" s="53"/>
    </row>
    <row r="991" ht="15.75" customHeight="1">
      <c r="B991" s="53"/>
    </row>
    <row r="992" ht="15.75" customHeight="1">
      <c r="B992" s="53"/>
    </row>
    <row r="993" ht="15.75" customHeight="1">
      <c r="B993" s="53"/>
    </row>
    <row r="994" ht="15.75" customHeight="1">
      <c r="B994" s="53"/>
    </row>
    <row r="995" ht="15.75" customHeight="1">
      <c r="B995" s="53"/>
    </row>
    <row r="996" ht="15.75" customHeight="1">
      <c r="B996" s="53"/>
    </row>
    <row r="997" ht="15.75" customHeight="1">
      <c r="B997" s="53"/>
    </row>
    <row r="998" ht="15.75" customHeight="1">
      <c r="B998" s="53"/>
    </row>
    <row r="999" ht="15.75" customHeight="1">
      <c r="B999" s="53"/>
    </row>
    <row r="1000" ht="15.75" customHeight="1">
      <c r="B1000" s="53"/>
    </row>
  </sheetData>
  <mergeCells count="1">
    <mergeCell ref="A1:M1"/>
  </mergeCells>
  <conditionalFormatting sqref="M3:M52">
    <cfRule type="expression" dxfId="3" priority="1">
      <formula>ISNUMBER(SEARCH("Acima",M3))</formula>
    </cfRule>
  </conditionalFormatting>
  <conditionalFormatting sqref="M3:M52">
    <cfRule type="expression" dxfId="4" priority="2">
      <formula>ISNUMBER(SEARCH("Abaixo",M3))</formula>
    </cfRule>
  </conditionalFormatting>
  <conditionalFormatting sqref="M3:M52">
    <cfRule type="expression" dxfId="5" priority="3">
      <formula>ISNUMBER(SEARCH("Limite",M3))</formula>
    </cfRule>
  </conditionalFormatting>
  <dataValidations>
    <dataValidation type="list" allowBlank="1" sqref="D3:D52">
      <formula1>"2,3,4,5,6,7,9"</formula1>
    </dataValidation>
    <dataValidation type="list" allowBlank="1" sqref="C3:C52">
      <formula1>"Carga geral,Carga geral perigosa,Carga líquida a granel,Carga líquida perigosa a granel,Carga sólida a granel,Carga sólida perigosa a granel,Carga frigorificada ou aquecida,Carga frigorificada perigosa ou aquecida perigosa,Carga neogranel,Carga conteineri"</formula1>
    </dataValidation>
    <dataValidation type="list" allowBlank="1" sqref="G3:H52">
      <formula1>"Sim,Não"</formula1>
    </dataValidation>
    <dataValidation type="list" allowBlank="1" sqref="F3:F52">
      <formula1>"Convencional,Alto Desempenho"</formula1>
    </dataValidation>
    <dataValidation type="list" allowBlank="1" sqref="E3:E52">
      <formula1>"Composição completa,Só veículo automotor"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2" width="18.0"/>
    <col customWidth="1" min="3" max="3" width="22.0"/>
    <col customWidth="1" min="4" max="26" width="8.71"/>
  </cols>
  <sheetData>
    <row r="1" ht="36.0" customHeight="1">
      <c r="A1" s="54" t="s">
        <v>71</v>
      </c>
      <c r="B1" s="24"/>
      <c r="C1" s="25"/>
    </row>
    <row r="3" ht="25.5" customHeight="1">
      <c r="A3" s="55" t="s">
        <v>72</v>
      </c>
      <c r="C3" s="56">
        <f>COUNTIF('Cálculo em batch'!B3:B52,"&lt;&gt;")</f>
        <v>3</v>
      </c>
    </row>
    <row r="4" ht="25.5" customHeight="1">
      <c r="A4" s="55" t="s">
        <v>73</v>
      </c>
      <c r="C4" s="57">
        <f>COUNTIF('Cálculo em batch'!M3:M52,"*Acima*")</f>
        <v>2</v>
      </c>
    </row>
    <row r="5" ht="25.5" customHeight="1">
      <c r="A5" s="55" t="s">
        <v>74</v>
      </c>
      <c r="C5" s="58">
        <f>COUNTIF('Cálculo em batch'!M3:M52,"*Limite*")</f>
        <v>0</v>
      </c>
    </row>
    <row r="6" ht="25.5" customHeight="1">
      <c r="A6" s="55" t="s">
        <v>75</v>
      </c>
      <c r="C6" s="59">
        <f>COUNTIF('Cálculo em batch'!M3:M52,"*Abaixo*")</f>
        <v>1</v>
      </c>
    </row>
    <row r="7" ht="25.5" customHeight="1">
      <c r="A7" s="55" t="s">
        <v>76</v>
      </c>
      <c r="C7" s="60">
        <f>COUNTIF('Cálculo em batch'!M3:M52,"*Não sujeito*")</f>
        <v>0</v>
      </c>
    </row>
    <row r="9" ht="30.0" customHeight="1">
      <c r="A9" s="55" t="s">
        <v>77</v>
      </c>
      <c r="C9" s="61">
        <f>IFERROR(C4/(C4+C5+C6),0)</f>
        <v>0.6666666667</v>
      </c>
    </row>
    <row r="11" ht="17.25" customHeight="1">
      <c r="A11" s="33" t="s">
        <v>78</v>
      </c>
    </row>
    <row r="12" ht="39.75" customHeight="1">
      <c r="A12" s="62" t="str">
        <f>IF((C4+C5+C6)=0,"Preencha operações na aba Cálculo em batch.",IF(C9&gt;=0.95,"🟢 Carteira saudável: 95%+ acima do piso.",IF(C9&gt;=0.8,"🟡 Atenção: revise os fretes no limite e abaixo do piso antes de emitir CIOT.","🔴 Crítico: parcela relevante abaixo do piso. Risco de não-emissão de CIOT e autuação.")))</f>
        <v>🔴 Crítico: parcela relevante abaixo do piso. Risco de não-emissão de CIOT e autuação.</v>
      </c>
      <c r="B12" s="9"/>
      <c r="C12" s="10"/>
    </row>
    <row r="13">
      <c r="A13" s="13"/>
      <c r="B13" s="5"/>
      <c r="C13" s="6"/>
    </row>
    <row r="15" ht="15.0" customHeight="1">
      <c r="A15" s="63" t="s">
        <v>79</v>
      </c>
      <c r="B15" s="9"/>
      <c r="C15" s="10"/>
    </row>
    <row r="16">
      <c r="A16" s="11"/>
      <c r="C16" s="12"/>
    </row>
    <row r="17" ht="66.75" customHeight="1">
      <c r="A17" s="13"/>
      <c r="B17" s="5"/>
      <c r="C1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1:C11"/>
    <mergeCell ref="A12:C13"/>
    <mergeCell ref="A15:C17"/>
    <mergeCell ref="A1:C1"/>
    <mergeCell ref="A3:B3"/>
    <mergeCell ref="A4:B4"/>
    <mergeCell ref="A5:B5"/>
    <mergeCell ref="A6:B6"/>
    <mergeCell ref="A7:B7"/>
    <mergeCell ref="A9:B9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42.0"/>
    <col customWidth="1" min="3" max="3" width="44.0"/>
    <col customWidth="1" min="4" max="26" width="8.71"/>
  </cols>
  <sheetData>
    <row r="1" ht="30.0" customHeight="1">
      <c r="A1" s="64" t="s">
        <v>80</v>
      </c>
      <c r="B1" s="24"/>
      <c r="C1" s="25"/>
    </row>
    <row r="3" ht="24.0" customHeight="1">
      <c r="A3" s="26" t="s">
        <v>60</v>
      </c>
      <c r="B3" s="26" t="s">
        <v>26</v>
      </c>
      <c r="C3" s="26" t="s">
        <v>81</v>
      </c>
    </row>
    <row r="4" ht="21.75" customHeight="1">
      <c r="A4" s="65">
        <v>1.0</v>
      </c>
      <c r="B4" s="27" t="s">
        <v>82</v>
      </c>
      <c r="C4" s="29" t="s">
        <v>83</v>
      </c>
    </row>
    <row r="5" ht="21.75" customHeight="1">
      <c r="A5" s="65">
        <v>2.0</v>
      </c>
      <c r="B5" s="27" t="s">
        <v>84</v>
      </c>
      <c r="C5" s="29" t="s">
        <v>85</v>
      </c>
    </row>
    <row r="6" ht="21.75" customHeight="1">
      <c r="A6" s="65">
        <v>3.0</v>
      </c>
      <c r="B6" s="27" t="s">
        <v>86</v>
      </c>
      <c r="C6" s="29" t="s">
        <v>87</v>
      </c>
    </row>
    <row r="7" ht="21.75" customHeight="1">
      <c r="A7" s="65">
        <v>4.0</v>
      </c>
      <c r="B7" s="27" t="s">
        <v>88</v>
      </c>
      <c r="C7" s="29" t="s">
        <v>89</v>
      </c>
    </row>
    <row r="8" ht="21.75" customHeight="1">
      <c r="A8" s="65">
        <v>5.0</v>
      </c>
      <c r="B8" s="27" t="s">
        <v>27</v>
      </c>
      <c r="C8" s="29" t="s">
        <v>90</v>
      </c>
    </row>
    <row r="9" ht="21.75" customHeight="1">
      <c r="A9" s="65">
        <v>6.0</v>
      </c>
      <c r="B9" s="27" t="s">
        <v>91</v>
      </c>
      <c r="C9" s="29" t="s">
        <v>92</v>
      </c>
    </row>
    <row r="10" ht="21.75" customHeight="1">
      <c r="A10" s="65">
        <v>7.0</v>
      </c>
      <c r="B10" s="27" t="s">
        <v>93</v>
      </c>
      <c r="C10" s="29" t="s">
        <v>94</v>
      </c>
    </row>
    <row r="11">
      <c r="A11" s="65">
        <v>8.0</v>
      </c>
      <c r="B11" s="27" t="s">
        <v>95</v>
      </c>
      <c r="C11" s="29" t="s">
        <v>96</v>
      </c>
    </row>
    <row r="12" ht="21.75" customHeight="1">
      <c r="A12" s="65">
        <v>9.0</v>
      </c>
      <c r="B12" s="27" t="s">
        <v>97</v>
      </c>
      <c r="C12" s="29" t="s">
        <v>98</v>
      </c>
    </row>
    <row r="13" ht="21.75" customHeight="1">
      <c r="A13" s="65">
        <v>10.0</v>
      </c>
      <c r="B13" s="27" t="s">
        <v>99</v>
      </c>
      <c r="C13" s="29" t="s">
        <v>100</v>
      </c>
    </row>
    <row r="14" ht="21.75" customHeight="1">
      <c r="A14" s="65">
        <v>11.0</v>
      </c>
      <c r="B14" s="27" t="s">
        <v>101</v>
      </c>
      <c r="C14" s="29" t="s">
        <v>102</v>
      </c>
    </row>
    <row r="15" ht="21.75" customHeight="1">
      <c r="A15" s="65">
        <v>12.0</v>
      </c>
      <c r="B15" s="27" t="s">
        <v>103</v>
      </c>
      <c r="C15" s="29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2.0"/>
    <col customWidth="1" min="2" max="3" width="14.0"/>
    <col customWidth="1" min="4" max="4" width="10.0"/>
    <col customWidth="1" min="5" max="5" width="30.0"/>
    <col customWidth="1" min="6" max="26" width="8.71"/>
  </cols>
  <sheetData>
    <row r="1" ht="30.0" customHeight="1">
      <c r="A1" s="64" t="s">
        <v>105</v>
      </c>
      <c r="B1" s="24"/>
      <c r="C1" s="24"/>
      <c r="D1" s="24"/>
      <c r="E1" s="25"/>
    </row>
    <row r="2" ht="23.25" customHeight="1">
      <c r="A2" s="18" t="s">
        <v>12</v>
      </c>
      <c r="B2" s="19"/>
      <c r="C2" s="19"/>
      <c r="D2" s="19"/>
      <c r="E2" s="20"/>
    </row>
    <row r="4" ht="33.75" customHeight="1">
      <c r="A4" s="66" t="s">
        <v>106</v>
      </c>
    </row>
    <row r="5" ht="25.5" customHeight="1">
      <c r="A5" s="26" t="s">
        <v>107</v>
      </c>
      <c r="B5" s="26" t="s">
        <v>53</v>
      </c>
      <c r="C5" s="26" t="s">
        <v>54</v>
      </c>
      <c r="D5" s="26" t="s">
        <v>108</v>
      </c>
      <c r="E5" s="26" t="s">
        <v>18</v>
      </c>
    </row>
    <row r="6">
      <c r="A6" s="67" t="s">
        <v>109</v>
      </c>
      <c r="B6" s="68"/>
      <c r="C6" s="69"/>
      <c r="D6" s="70" t="s">
        <v>110</v>
      </c>
      <c r="E6" s="71" t="s">
        <v>111</v>
      </c>
    </row>
    <row r="7">
      <c r="A7" s="67" t="s">
        <v>112</v>
      </c>
      <c r="B7" s="68"/>
      <c r="C7" s="69"/>
      <c r="D7" s="70" t="s">
        <v>110</v>
      </c>
      <c r="E7" s="71" t="s">
        <v>111</v>
      </c>
    </row>
    <row r="8">
      <c r="A8" s="67" t="s">
        <v>113</v>
      </c>
      <c r="B8" s="68"/>
      <c r="C8" s="69"/>
      <c r="D8" s="70" t="s">
        <v>110</v>
      </c>
      <c r="E8" s="71" t="s">
        <v>111</v>
      </c>
    </row>
    <row r="9">
      <c r="A9" s="67" t="s">
        <v>114</v>
      </c>
      <c r="B9" s="68"/>
      <c r="C9" s="69"/>
      <c r="D9" s="70" t="s">
        <v>110</v>
      </c>
      <c r="E9" s="71" t="s">
        <v>111</v>
      </c>
    </row>
    <row r="10">
      <c r="A10" s="67" t="s">
        <v>115</v>
      </c>
      <c r="B10" s="68"/>
      <c r="C10" s="69"/>
      <c r="D10" s="70" t="s">
        <v>110</v>
      </c>
      <c r="E10" s="71" t="s">
        <v>111</v>
      </c>
    </row>
    <row r="11">
      <c r="A11" s="67" t="s">
        <v>116</v>
      </c>
      <c r="B11" s="68"/>
      <c r="C11" s="69"/>
      <c r="D11" s="70" t="s">
        <v>110</v>
      </c>
      <c r="E11" s="71" t="s">
        <v>111</v>
      </c>
    </row>
    <row r="12">
      <c r="A12" s="67" t="s">
        <v>117</v>
      </c>
      <c r="B12" s="68"/>
      <c r="C12" s="69"/>
      <c r="D12" s="70" t="s">
        <v>110</v>
      </c>
      <c r="E12" s="71" t="s">
        <v>111</v>
      </c>
    </row>
    <row r="13">
      <c r="A13" s="67" t="s">
        <v>118</v>
      </c>
      <c r="B13" s="68"/>
      <c r="C13" s="69"/>
      <c r="D13" s="70" t="s">
        <v>110</v>
      </c>
      <c r="E13" s="71" t="s">
        <v>111</v>
      </c>
    </row>
    <row r="14">
      <c r="A14" s="67" t="s">
        <v>119</v>
      </c>
      <c r="B14" s="68"/>
      <c r="C14" s="69"/>
      <c r="D14" s="70" t="s">
        <v>110</v>
      </c>
      <c r="E14" s="71" t="s">
        <v>111</v>
      </c>
    </row>
    <row r="15">
      <c r="A15" s="67" t="s">
        <v>120</v>
      </c>
      <c r="B15" s="68"/>
      <c r="C15" s="69"/>
      <c r="D15" s="70" t="s">
        <v>110</v>
      </c>
      <c r="E15" s="71" t="s">
        <v>111</v>
      </c>
    </row>
    <row r="16">
      <c r="A16" s="67" t="s">
        <v>121</v>
      </c>
      <c r="B16" s="68"/>
      <c r="C16" s="69"/>
      <c r="D16" s="70" t="s">
        <v>110</v>
      </c>
      <c r="E16" s="71" t="s">
        <v>111</v>
      </c>
    </row>
    <row r="17">
      <c r="A17" s="67" t="s">
        <v>122</v>
      </c>
      <c r="B17" s="68"/>
      <c r="C17" s="69"/>
      <c r="D17" s="70" t="s">
        <v>110</v>
      </c>
      <c r="E17" s="71" t="s">
        <v>111</v>
      </c>
    </row>
    <row r="18">
      <c r="A18" s="67" t="s">
        <v>123</v>
      </c>
      <c r="B18" s="68"/>
      <c r="C18" s="69"/>
      <c r="D18" s="70" t="s">
        <v>110</v>
      </c>
      <c r="E18" s="71" t="s">
        <v>111</v>
      </c>
    </row>
    <row r="19">
      <c r="A19" s="67" t="s">
        <v>124</v>
      </c>
      <c r="B19" s="68"/>
      <c r="C19" s="69"/>
      <c r="D19" s="70" t="s">
        <v>110</v>
      </c>
      <c r="E19" s="71" t="s">
        <v>111</v>
      </c>
    </row>
    <row r="20">
      <c r="A20" s="67" t="s">
        <v>125</v>
      </c>
      <c r="B20" s="68"/>
      <c r="C20" s="69"/>
      <c r="D20" s="70" t="s">
        <v>110</v>
      </c>
      <c r="E20" s="71" t="s">
        <v>111</v>
      </c>
    </row>
    <row r="21" ht="15.75" customHeight="1">
      <c r="A21" s="67" t="s">
        <v>126</v>
      </c>
      <c r="B21" s="68"/>
      <c r="C21" s="69"/>
      <c r="D21" s="70" t="s">
        <v>110</v>
      </c>
      <c r="E21" s="71" t="s">
        <v>111</v>
      </c>
    </row>
    <row r="22" ht="15.75" customHeight="1">
      <c r="A22" s="67" t="s">
        <v>127</v>
      </c>
      <c r="B22" s="68"/>
      <c r="C22" s="69"/>
      <c r="D22" s="70" t="s">
        <v>110</v>
      </c>
      <c r="E22" s="71" t="s">
        <v>111</v>
      </c>
    </row>
    <row r="23" ht="15.75" customHeight="1">
      <c r="A23" s="67" t="s">
        <v>128</v>
      </c>
      <c r="B23" s="68"/>
      <c r="C23" s="69"/>
      <c r="D23" s="70" t="s">
        <v>110</v>
      </c>
      <c r="E23" s="71" t="s">
        <v>111</v>
      </c>
    </row>
    <row r="24" ht="15.75" customHeight="1">
      <c r="A24" s="67" t="s">
        <v>129</v>
      </c>
      <c r="B24" s="68"/>
      <c r="C24" s="69"/>
      <c r="D24" s="70" t="s">
        <v>110</v>
      </c>
      <c r="E24" s="71" t="s">
        <v>111</v>
      </c>
    </row>
    <row r="25" ht="15.75" customHeight="1">
      <c r="A25" s="67" t="s">
        <v>130</v>
      </c>
      <c r="B25" s="68"/>
      <c r="C25" s="69"/>
      <c r="D25" s="70" t="s">
        <v>110</v>
      </c>
      <c r="E25" s="71" t="s">
        <v>111</v>
      </c>
    </row>
    <row r="26" ht="15.75" customHeight="1">
      <c r="A26" s="67" t="s">
        <v>131</v>
      </c>
      <c r="B26" s="68"/>
      <c r="C26" s="69"/>
      <c r="D26" s="70" t="s">
        <v>110</v>
      </c>
      <c r="E26" s="71" t="s">
        <v>111</v>
      </c>
    </row>
    <row r="27" ht="15.75" customHeight="1">
      <c r="A27" s="67" t="s">
        <v>132</v>
      </c>
      <c r="B27" s="68"/>
      <c r="C27" s="69"/>
      <c r="D27" s="70" t="s">
        <v>110</v>
      </c>
      <c r="E27" s="71" t="s">
        <v>111</v>
      </c>
    </row>
    <row r="28" ht="15.75" customHeight="1">
      <c r="A28" s="67" t="s">
        <v>133</v>
      </c>
      <c r="B28" s="68"/>
      <c r="C28" s="69"/>
      <c r="D28" s="70" t="s">
        <v>110</v>
      </c>
      <c r="E28" s="71" t="s">
        <v>111</v>
      </c>
    </row>
    <row r="29" ht="15.75" customHeight="1">
      <c r="A29" s="67" t="s">
        <v>134</v>
      </c>
      <c r="B29" s="68"/>
      <c r="C29" s="69"/>
      <c r="D29" s="70" t="s">
        <v>110</v>
      </c>
      <c r="E29" s="71" t="s">
        <v>111</v>
      </c>
    </row>
    <row r="30" ht="15.75" customHeight="1">
      <c r="A30" s="67" t="s">
        <v>135</v>
      </c>
      <c r="B30" s="68"/>
      <c r="C30" s="69"/>
      <c r="D30" s="70" t="s">
        <v>110</v>
      </c>
      <c r="E30" s="71" t="s">
        <v>111</v>
      </c>
    </row>
    <row r="31" ht="15.75" customHeight="1">
      <c r="A31" s="67" t="s">
        <v>136</v>
      </c>
      <c r="B31" s="68"/>
      <c r="C31" s="69"/>
      <c r="D31" s="70" t="s">
        <v>110</v>
      </c>
      <c r="E31" s="71" t="s">
        <v>111</v>
      </c>
    </row>
    <row r="32" ht="15.75" customHeight="1">
      <c r="A32" s="67" t="s">
        <v>137</v>
      </c>
      <c r="B32" s="68"/>
      <c r="C32" s="69"/>
      <c r="D32" s="70" t="s">
        <v>110</v>
      </c>
      <c r="E32" s="71" t="s">
        <v>111</v>
      </c>
    </row>
    <row r="33" ht="15.75" customHeight="1">
      <c r="A33" s="67" t="s">
        <v>138</v>
      </c>
      <c r="B33" s="68"/>
      <c r="C33" s="69"/>
      <c r="D33" s="70" t="s">
        <v>110</v>
      </c>
      <c r="E33" s="71" t="s">
        <v>111</v>
      </c>
    </row>
    <row r="34" ht="15.75" customHeight="1">
      <c r="A34" s="67" t="s">
        <v>139</v>
      </c>
      <c r="B34" s="68"/>
      <c r="C34" s="69"/>
      <c r="D34" s="70" t="s">
        <v>110</v>
      </c>
      <c r="E34" s="71" t="s">
        <v>111</v>
      </c>
    </row>
    <row r="35" ht="15.75" customHeight="1">
      <c r="A35" s="67" t="s">
        <v>140</v>
      </c>
      <c r="B35" s="68"/>
      <c r="C35" s="69"/>
      <c r="D35" s="70" t="s">
        <v>110</v>
      </c>
      <c r="E35" s="71" t="s">
        <v>111</v>
      </c>
    </row>
    <row r="36" ht="15.75" customHeight="1">
      <c r="A36" s="67" t="s">
        <v>141</v>
      </c>
      <c r="B36" s="68"/>
      <c r="C36" s="69"/>
      <c r="D36" s="70" t="s">
        <v>110</v>
      </c>
      <c r="E36" s="71" t="s">
        <v>111</v>
      </c>
    </row>
    <row r="37" ht="15.75" customHeight="1">
      <c r="A37" s="67" t="s">
        <v>142</v>
      </c>
      <c r="B37" s="68"/>
      <c r="C37" s="69"/>
      <c r="D37" s="70" t="s">
        <v>110</v>
      </c>
      <c r="E37" s="71" t="s">
        <v>111</v>
      </c>
    </row>
    <row r="38" ht="15.75" customHeight="1">
      <c r="A38" s="67" t="s">
        <v>143</v>
      </c>
      <c r="B38" s="68"/>
      <c r="C38" s="69"/>
      <c r="D38" s="70" t="s">
        <v>110</v>
      </c>
      <c r="E38" s="71" t="s">
        <v>111</v>
      </c>
    </row>
    <row r="39" ht="15.75" customHeight="1">
      <c r="A39" s="67" t="s">
        <v>144</v>
      </c>
      <c r="B39" s="72">
        <v>3.7867</v>
      </c>
      <c r="C39" s="73">
        <v>347.13</v>
      </c>
      <c r="D39" s="70" t="s">
        <v>110</v>
      </c>
      <c r="E39" s="74" t="s">
        <v>145</v>
      </c>
    </row>
    <row r="40" ht="15.75" customHeight="1">
      <c r="A40" s="67" t="s">
        <v>146</v>
      </c>
      <c r="B40" s="68"/>
      <c r="C40" s="69"/>
      <c r="D40" s="70" t="s">
        <v>110</v>
      </c>
      <c r="E40" s="71" t="s">
        <v>111</v>
      </c>
    </row>
    <row r="41" ht="15.75" customHeight="1">
      <c r="A41" s="67" t="s">
        <v>147</v>
      </c>
      <c r="B41" s="68"/>
      <c r="C41" s="69"/>
      <c r="D41" s="70" t="s">
        <v>110</v>
      </c>
      <c r="E41" s="71" t="s">
        <v>111</v>
      </c>
    </row>
    <row r="42" ht="15.75" customHeight="1">
      <c r="A42" s="67" t="s">
        <v>148</v>
      </c>
      <c r="B42" s="68"/>
      <c r="C42" s="69"/>
      <c r="D42" s="70" t="s">
        <v>110</v>
      </c>
      <c r="E42" s="71" t="s">
        <v>111</v>
      </c>
    </row>
    <row r="43" ht="15.75" customHeight="1">
      <c r="A43" s="67" t="s">
        <v>149</v>
      </c>
      <c r="B43" s="68"/>
      <c r="C43" s="69"/>
      <c r="D43" s="70" t="s">
        <v>110</v>
      </c>
      <c r="E43" s="71" t="s">
        <v>111</v>
      </c>
    </row>
    <row r="44" ht="15.75" customHeight="1">
      <c r="A44" s="67" t="s">
        <v>150</v>
      </c>
      <c r="B44" s="68"/>
      <c r="C44" s="69"/>
      <c r="D44" s="70" t="s">
        <v>110</v>
      </c>
      <c r="E44" s="71" t="s">
        <v>111</v>
      </c>
    </row>
    <row r="45" ht="15.75" customHeight="1">
      <c r="A45" s="67" t="s">
        <v>151</v>
      </c>
      <c r="B45" s="68"/>
      <c r="C45" s="69"/>
      <c r="D45" s="70" t="s">
        <v>110</v>
      </c>
      <c r="E45" s="71" t="s">
        <v>111</v>
      </c>
    </row>
    <row r="46" ht="15.75" customHeight="1">
      <c r="A46" s="67" t="s">
        <v>152</v>
      </c>
      <c r="B46" s="68"/>
      <c r="C46" s="69"/>
      <c r="D46" s="70" t="s">
        <v>110</v>
      </c>
      <c r="E46" s="71" t="s">
        <v>111</v>
      </c>
    </row>
    <row r="47" ht="15.75" customHeight="1">
      <c r="A47" s="67" t="s">
        <v>153</v>
      </c>
      <c r="B47" s="68"/>
      <c r="C47" s="69"/>
      <c r="D47" s="70" t="s">
        <v>110</v>
      </c>
      <c r="E47" s="71" t="s">
        <v>111</v>
      </c>
    </row>
    <row r="48" ht="15.75" customHeight="1">
      <c r="A48" s="67" t="s">
        <v>154</v>
      </c>
      <c r="B48" s="68"/>
      <c r="C48" s="69"/>
      <c r="D48" s="70" t="s">
        <v>110</v>
      </c>
      <c r="E48" s="71" t="s">
        <v>111</v>
      </c>
    </row>
    <row r="49" ht="15.75" customHeight="1">
      <c r="A49" s="67" t="s">
        <v>155</v>
      </c>
      <c r="B49" s="68"/>
      <c r="C49" s="69"/>
      <c r="D49" s="70" t="s">
        <v>110</v>
      </c>
      <c r="E49" s="71" t="s">
        <v>111</v>
      </c>
    </row>
    <row r="50" ht="15.75" customHeight="1">
      <c r="A50" s="67" t="s">
        <v>156</v>
      </c>
      <c r="B50" s="68"/>
      <c r="C50" s="69"/>
      <c r="D50" s="70" t="s">
        <v>110</v>
      </c>
      <c r="E50" s="71" t="s">
        <v>111</v>
      </c>
    </row>
    <row r="51" ht="15.75" customHeight="1">
      <c r="A51" s="67" t="s">
        <v>157</v>
      </c>
      <c r="B51" s="68"/>
      <c r="C51" s="69"/>
      <c r="D51" s="70" t="s">
        <v>110</v>
      </c>
      <c r="E51" s="71" t="s">
        <v>111</v>
      </c>
    </row>
    <row r="52" ht="15.75" customHeight="1">
      <c r="A52" s="67" t="s">
        <v>158</v>
      </c>
      <c r="B52" s="68"/>
      <c r="C52" s="69"/>
      <c r="D52" s="70" t="s">
        <v>110</v>
      </c>
      <c r="E52" s="71" t="s">
        <v>111</v>
      </c>
    </row>
    <row r="53" ht="15.75" customHeight="1">
      <c r="A53" s="67" t="s">
        <v>159</v>
      </c>
      <c r="B53" s="68"/>
      <c r="C53" s="69"/>
      <c r="D53" s="70" t="s">
        <v>110</v>
      </c>
      <c r="E53" s="71" t="s">
        <v>111</v>
      </c>
    </row>
    <row r="54" ht="15.75" customHeight="1">
      <c r="A54" s="67" t="s">
        <v>160</v>
      </c>
      <c r="B54" s="68"/>
      <c r="C54" s="69"/>
      <c r="D54" s="70" t="s">
        <v>110</v>
      </c>
      <c r="E54" s="71" t="s">
        <v>111</v>
      </c>
    </row>
    <row r="55" ht="15.75" customHeight="1">
      <c r="A55" s="67" t="s">
        <v>161</v>
      </c>
      <c r="B55" s="68"/>
      <c r="C55" s="69"/>
      <c r="D55" s="70" t="s">
        <v>110</v>
      </c>
      <c r="E55" s="71" t="s">
        <v>111</v>
      </c>
    </row>
    <row r="56" ht="15.75" customHeight="1">
      <c r="A56" s="67" t="s">
        <v>162</v>
      </c>
      <c r="B56" s="68"/>
      <c r="C56" s="69"/>
      <c r="D56" s="70" t="s">
        <v>110</v>
      </c>
      <c r="E56" s="71" t="s">
        <v>111</v>
      </c>
    </row>
    <row r="57" ht="15.75" customHeight="1">
      <c r="A57" s="67" t="s">
        <v>163</v>
      </c>
      <c r="B57" s="68"/>
      <c r="C57" s="69"/>
      <c r="D57" s="70" t="s">
        <v>110</v>
      </c>
      <c r="E57" s="71" t="s">
        <v>111</v>
      </c>
    </row>
    <row r="58" ht="15.75" customHeight="1">
      <c r="A58" s="67" t="s">
        <v>164</v>
      </c>
      <c r="B58" s="68"/>
      <c r="C58" s="69"/>
      <c r="D58" s="70" t="s">
        <v>110</v>
      </c>
      <c r="E58" s="71" t="s">
        <v>111</v>
      </c>
    </row>
    <row r="59" ht="15.75" customHeight="1">
      <c r="A59" s="67" t="s">
        <v>165</v>
      </c>
      <c r="B59" s="68"/>
      <c r="C59" s="69"/>
      <c r="D59" s="70" t="s">
        <v>110</v>
      </c>
      <c r="E59" s="71" t="s">
        <v>111</v>
      </c>
    </row>
    <row r="60" ht="15.75" customHeight="1">
      <c r="A60" s="67" t="s">
        <v>166</v>
      </c>
      <c r="B60" s="68"/>
      <c r="C60" s="69"/>
      <c r="D60" s="70" t="s">
        <v>110</v>
      </c>
      <c r="E60" s="71" t="s">
        <v>111</v>
      </c>
    </row>
    <row r="61" ht="15.75" customHeight="1">
      <c r="A61" s="67" t="s">
        <v>167</v>
      </c>
      <c r="B61" s="68"/>
      <c r="C61" s="69"/>
      <c r="D61" s="70" t="s">
        <v>110</v>
      </c>
      <c r="E61" s="71" t="s">
        <v>111</v>
      </c>
    </row>
    <row r="62" ht="15.75" customHeight="1">
      <c r="A62" s="67" t="s">
        <v>168</v>
      </c>
      <c r="B62" s="68"/>
      <c r="C62" s="69"/>
      <c r="D62" s="70" t="s">
        <v>110</v>
      </c>
      <c r="E62" s="71" t="s">
        <v>111</v>
      </c>
    </row>
    <row r="63" ht="15.75" customHeight="1">
      <c r="A63" s="67" t="s">
        <v>169</v>
      </c>
      <c r="B63" s="68"/>
      <c r="C63" s="69"/>
      <c r="D63" s="70" t="s">
        <v>110</v>
      </c>
      <c r="E63" s="71" t="s">
        <v>111</v>
      </c>
    </row>
    <row r="64" ht="15.75" customHeight="1">
      <c r="A64" s="67" t="s">
        <v>170</v>
      </c>
      <c r="B64" s="68"/>
      <c r="C64" s="69"/>
      <c r="D64" s="70" t="s">
        <v>110</v>
      </c>
      <c r="E64" s="71" t="s">
        <v>111</v>
      </c>
    </row>
    <row r="65" ht="15.75" customHeight="1">
      <c r="A65" s="67" t="s">
        <v>171</v>
      </c>
      <c r="B65" s="68"/>
      <c r="C65" s="69"/>
      <c r="D65" s="70" t="s">
        <v>110</v>
      </c>
      <c r="E65" s="71" t="s">
        <v>111</v>
      </c>
    </row>
    <row r="66" ht="15.75" customHeight="1">
      <c r="A66" s="67" t="s">
        <v>172</v>
      </c>
      <c r="B66" s="68"/>
      <c r="C66" s="69"/>
      <c r="D66" s="70" t="s">
        <v>110</v>
      </c>
      <c r="E66" s="71" t="s">
        <v>111</v>
      </c>
    </row>
    <row r="67" ht="15.75" customHeight="1">
      <c r="A67" s="67" t="s">
        <v>173</v>
      </c>
      <c r="B67" s="68"/>
      <c r="C67" s="69"/>
      <c r="D67" s="70" t="s">
        <v>110</v>
      </c>
      <c r="E67" s="71" t="s">
        <v>111</v>
      </c>
    </row>
    <row r="68" ht="15.75" customHeight="1">
      <c r="A68" s="67" t="s">
        <v>174</v>
      </c>
      <c r="B68" s="68"/>
      <c r="C68" s="69"/>
      <c r="D68" s="70" t="s">
        <v>110</v>
      </c>
      <c r="E68" s="71" t="s">
        <v>111</v>
      </c>
    </row>
    <row r="69" ht="15.75" customHeight="1">
      <c r="A69" s="67" t="s">
        <v>175</v>
      </c>
      <c r="B69" s="68"/>
      <c r="C69" s="69"/>
      <c r="D69" s="70" t="s">
        <v>110</v>
      </c>
      <c r="E69" s="71" t="s">
        <v>111</v>
      </c>
    </row>
    <row r="70" ht="15.75" customHeight="1">
      <c r="A70" s="67" t="s">
        <v>176</v>
      </c>
      <c r="B70" s="68"/>
      <c r="C70" s="69"/>
      <c r="D70" s="70" t="s">
        <v>110</v>
      </c>
      <c r="E70" s="71" t="s">
        <v>111</v>
      </c>
    </row>
    <row r="71" ht="15.75" customHeight="1">
      <c r="A71" s="67" t="s">
        <v>177</v>
      </c>
      <c r="B71" s="68"/>
      <c r="C71" s="69"/>
      <c r="D71" s="70" t="s">
        <v>110</v>
      </c>
      <c r="E71" s="71" t="s">
        <v>111</v>
      </c>
    </row>
    <row r="72" ht="15.75" customHeight="1">
      <c r="A72" s="67" t="s">
        <v>178</v>
      </c>
      <c r="B72" s="68"/>
      <c r="C72" s="69"/>
      <c r="D72" s="70" t="s">
        <v>110</v>
      </c>
      <c r="E72" s="71" t="s">
        <v>111</v>
      </c>
    </row>
    <row r="73" ht="15.75" customHeight="1">
      <c r="A73" s="67" t="s">
        <v>179</v>
      </c>
      <c r="B73" s="68"/>
      <c r="C73" s="69"/>
      <c r="D73" s="70" t="s">
        <v>110</v>
      </c>
      <c r="E73" s="71" t="s">
        <v>111</v>
      </c>
    </row>
    <row r="74" ht="15.75" customHeight="1">
      <c r="A74" s="67" t="s">
        <v>180</v>
      </c>
      <c r="B74" s="68"/>
      <c r="C74" s="69"/>
      <c r="D74" s="70" t="s">
        <v>110</v>
      </c>
      <c r="E74" s="71" t="s">
        <v>111</v>
      </c>
    </row>
    <row r="75" ht="15.75" customHeight="1">
      <c r="A75" s="67" t="s">
        <v>181</v>
      </c>
      <c r="B75" s="68"/>
      <c r="C75" s="69"/>
      <c r="D75" s="70" t="s">
        <v>110</v>
      </c>
      <c r="E75" s="71" t="s">
        <v>111</v>
      </c>
    </row>
    <row r="76" ht="15.75" customHeight="1">
      <c r="A76" s="67" t="s">
        <v>182</v>
      </c>
      <c r="B76" s="68"/>
      <c r="C76" s="69"/>
      <c r="D76" s="70" t="s">
        <v>110</v>
      </c>
      <c r="E76" s="71" t="s">
        <v>111</v>
      </c>
    </row>
    <row r="77" ht="15.75" customHeight="1">
      <c r="A77" s="67" t="s">
        <v>183</v>
      </c>
      <c r="B77" s="68"/>
      <c r="C77" s="69"/>
      <c r="D77" s="70" t="s">
        <v>110</v>
      </c>
      <c r="E77" s="71" t="s">
        <v>111</v>
      </c>
    </row>
    <row r="78" ht="15.75" customHeight="1">
      <c r="A78" s="67" t="s">
        <v>184</v>
      </c>
      <c r="B78" s="68"/>
      <c r="C78" s="69"/>
      <c r="D78" s="70" t="s">
        <v>110</v>
      </c>
      <c r="E78" s="71" t="s">
        <v>111</v>
      </c>
    </row>
    <row r="79" ht="15.75" customHeight="1">
      <c r="A79" s="67" t="s">
        <v>185</v>
      </c>
      <c r="B79" s="68"/>
      <c r="C79" s="69"/>
      <c r="D79" s="70" t="s">
        <v>110</v>
      </c>
      <c r="E79" s="71" t="s">
        <v>111</v>
      </c>
    </row>
    <row r="80" ht="15.75" customHeight="1">
      <c r="A80" s="67" t="s">
        <v>186</v>
      </c>
      <c r="B80" s="68"/>
      <c r="C80" s="69"/>
      <c r="D80" s="70" t="s">
        <v>110</v>
      </c>
      <c r="E80" s="71" t="s">
        <v>111</v>
      </c>
    </row>
    <row r="81" ht="15.75" customHeight="1">
      <c r="A81" s="67" t="s">
        <v>187</v>
      </c>
      <c r="B81" s="68"/>
      <c r="C81" s="69"/>
      <c r="D81" s="70" t="s">
        <v>110</v>
      </c>
      <c r="E81" s="71" t="s">
        <v>111</v>
      </c>
    </row>
    <row r="82" ht="15.75" customHeight="1">
      <c r="A82" s="67" t="s">
        <v>188</v>
      </c>
      <c r="B82" s="68"/>
      <c r="C82" s="69"/>
      <c r="D82" s="70" t="s">
        <v>110</v>
      </c>
      <c r="E82" s="71" t="s">
        <v>111</v>
      </c>
    </row>
    <row r="83" ht="15.75" customHeight="1">
      <c r="A83" s="67" t="s">
        <v>189</v>
      </c>
      <c r="B83" s="68"/>
      <c r="C83" s="69"/>
      <c r="D83" s="70" t="s">
        <v>110</v>
      </c>
      <c r="E83" s="71" t="s">
        <v>111</v>
      </c>
    </row>
    <row r="84" ht="15.75" customHeight="1">
      <c r="A84" s="67" t="s">
        <v>190</v>
      </c>
      <c r="B84" s="68"/>
      <c r="C84" s="69"/>
      <c r="D84" s="70" t="s">
        <v>110</v>
      </c>
      <c r="E84" s="71" t="s">
        <v>111</v>
      </c>
    </row>
    <row r="85" ht="15.75" customHeight="1">
      <c r="A85" s="67" t="s">
        <v>191</v>
      </c>
      <c r="B85" s="68"/>
      <c r="C85" s="69"/>
      <c r="D85" s="70" t="s">
        <v>110</v>
      </c>
      <c r="E85" s="71" t="s">
        <v>111</v>
      </c>
    </row>
    <row r="86" ht="15.75" customHeight="1">
      <c r="A86" s="67" t="s">
        <v>192</v>
      </c>
      <c r="B86" s="68"/>
      <c r="C86" s="69"/>
      <c r="D86" s="70" t="s">
        <v>110</v>
      </c>
      <c r="E86" s="71" t="s">
        <v>111</v>
      </c>
    </row>
    <row r="87" ht="15.75" customHeight="1">
      <c r="A87" s="67" t="s">
        <v>193</v>
      </c>
      <c r="B87" s="68"/>
      <c r="C87" s="69"/>
      <c r="D87" s="70" t="s">
        <v>110</v>
      </c>
      <c r="E87" s="71" t="s">
        <v>111</v>
      </c>
    </row>
    <row r="88" ht="15.75" customHeight="1">
      <c r="A88" s="67" t="s">
        <v>194</v>
      </c>
      <c r="B88" s="68"/>
      <c r="C88" s="69"/>
      <c r="D88" s="70" t="s">
        <v>110</v>
      </c>
      <c r="E88" s="71" t="s">
        <v>111</v>
      </c>
    </row>
    <row r="89" ht="15.75" customHeight="1">
      <c r="A89" s="67" t="s">
        <v>195</v>
      </c>
      <c r="B89" s="68"/>
      <c r="C89" s="69"/>
      <c r="D89" s="70" t="s">
        <v>110</v>
      </c>
      <c r="E89" s="71" t="s">
        <v>111</v>
      </c>
    </row>
    <row r="90" ht="15.75" customHeight="1">
      <c r="A90" s="67" t="s">
        <v>196</v>
      </c>
      <c r="B90" s="68"/>
      <c r="C90" s="69"/>
      <c r="D90" s="70" t="s">
        <v>197</v>
      </c>
      <c r="E90" s="71" t="s">
        <v>111</v>
      </c>
    </row>
    <row r="91" ht="15.75" customHeight="1">
      <c r="A91" s="67" t="s">
        <v>198</v>
      </c>
      <c r="B91" s="68"/>
      <c r="C91" s="69"/>
      <c r="D91" s="70" t="s">
        <v>197</v>
      </c>
      <c r="E91" s="71" t="s">
        <v>111</v>
      </c>
    </row>
    <row r="92" ht="15.75" customHeight="1">
      <c r="A92" s="67" t="s">
        <v>199</v>
      </c>
      <c r="B92" s="68"/>
      <c r="C92" s="69"/>
      <c r="D92" s="70" t="s">
        <v>197</v>
      </c>
      <c r="E92" s="71" t="s">
        <v>111</v>
      </c>
    </row>
    <row r="93" ht="15.75" customHeight="1">
      <c r="A93" s="67" t="s">
        <v>200</v>
      </c>
      <c r="B93" s="68"/>
      <c r="C93" s="69"/>
      <c r="D93" s="70" t="s">
        <v>197</v>
      </c>
      <c r="E93" s="71" t="s">
        <v>111</v>
      </c>
    </row>
    <row r="94" ht="15.75" customHeight="1">
      <c r="A94" s="67" t="s">
        <v>201</v>
      </c>
      <c r="B94" s="68"/>
      <c r="C94" s="69"/>
      <c r="D94" s="70" t="s">
        <v>197</v>
      </c>
      <c r="E94" s="71" t="s">
        <v>111</v>
      </c>
    </row>
    <row r="95" ht="15.75" customHeight="1">
      <c r="A95" s="67" t="s">
        <v>202</v>
      </c>
      <c r="B95" s="68"/>
      <c r="C95" s="69"/>
      <c r="D95" s="70" t="s">
        <v>197</v>
      </c>
      <c r="E95" s="71" t="s">
        <v>111</v>
      </c>
    </row>
    <row r="96" ht="15.75" customHeight="1">
      <c r="A96" s="67" t="s">
        <v>203</v>
      </c>
      <c r="B96" s="68"/>
      <c r="C96" s="69"/>
      <c r="D96" s="70" t="s">
        <v>197</v>
      </c>
      <c r="E96" s="71" t="s">
        <v>111</v>
      </c>
    </row>
    <row r="97" ht="15.75" customHeight="1">
      <c r="A97" s="67" t="s">
        <v>204</v>
      </c>
      <c r="B97" s="68"/>
      <c r="C97" s="69"/>
      <c r="D97" s="70" t="s">
        <v>197</v>
      </c>
      <c r="E97" s="71" t="s">
        <v>111</v>
      </c>
    </row>
    <row r="98" ht="15.75" customHeight="1">
      <c r="A98" s="67" t="s">
        <v>205</v>
      </c>
      <c r="B98" s="68"/>
      <c r="C98" s="69"/>
      <c r="D98" s="70" t="s">
        <v>197</v>
      </c>
      <c r="E98" s="71" t="s">
        <v>111</v>
      </c>
    </row>
    <row r="99" ht="15.75" customHeight="1">
      <c r="A99" s="67" t="s">
        <v>206</v>
      </c>
      <c r="B99" s="68"/>
      <c r="C99" s="69"/>
      <c r="D99" s="70" t="s">
        <v>197</v>
      </c>
      <c r="E99" s="71" t="s">
        <v>111</v>
      </c>
    </row>
    <row r="100" ht="15.75" customHeight="1">
      <c r="A100" s="67" t="s">
        <v>207</v>
      </c>
      <c r="B100" s="68"/>
      <c r="C100" s="69"/>
      <c r="D100" s="70" t="s">
        <v>197</v>
      </c>
      <c r="E100" s="71" t="s">
        <v>111</v>
      </c>
    </row>
    <row r="101" ht="15.75" customHeight="1">
      <c r="A101" s="67" t="s">
        <v>208</v>
      </c>
      <c r="B101" s="68"/>
      <c r="C101" s="69"/>
      <c r="D101" s="70" t="s">
        <v>197</v>
      </c>
      <c r="E101" s="71" t="s">
        <v>111</v>
      </c>
    </row>
    <row r="102" ht="15.75" customHeight="1">
      <c r="A102" s="67" t="s">
        <v>209</v>
      </c>
      <c r="B102" s="68"/>
      <c r="C102" s="69"/>
      <c r="D102" s="70" t="s">
        <v>197</v>
      </c>
      <c r="E102" s="71" t="s">
        <v>111</v>
      </c>
    </row>
    <row r="103" ht="15.75" customHeight="1">
      <c r="A103" s="67" t="s">
        <v>210</v>
      </c>
      <c r="B103" s="68"/>
      <c r="C103" s="69"/>
      <c r="D103" s="70" t="s">
        <v>197</v>
      </c>
      <c r="E103" s="71" t="s">
        <v>111</v>
      </c>
    </row>
    <row r="104" ht="15.75" customHeight="1">
      <c r="A104" s="67" t="s">
        <v>211</v>
      </c>
      <c r="B104" s="68"/>
      <c r="C104" s="69"/>
      <c r="D104" s="70" t="s">
        <v>197</v>
      </c>
      <c r="E104" s="71" t="s">
        <v>111</v>
      </c>
    </row>
    <row r="105" ht="15.75" customHeight="1">
      <c r="A105" s="67" t="s">
        <v>212</v>
      </c>
      <c r="B105" s="68"/>
      <c r="C105" s="69"/>
      <c r="D105" s="70" t="s">
        <v>197</v>
      </c>
      <c r="E105" s="71" t="s">
        <v>111</v>
      </c>
    </row>
    <row r="106" ht="15.75" customHeight="1">
      <c r="A106" s="67" t="s">
        <v>213</v>
      </c>
      <c r="B106" s="68"/>
      <c r="C106" s="69"/>
      <c r="D106" s="70" t="s">
        <v>197</v>
      </c>
      <c r="E106" s="71" t="s">
        <v>111</v>
      </c>
    </row>
    <row r="107" ht="15.75" customHeight="1">
      <c r="A107" s="67" t="s">
        <v>214</v>
      </c>
      <c r="B107" s="68"/>
      <c r="C107" s="69"/>
      <c r="D107" s="70" t="s">
        <v>197</v>
      </c>
      <c r="E107" s="71" t="s">
        <v>111</v>
      </c>
    </row>
    <row r="108" ht="15.75" customHeight="1">
      <c r="A108" s="67" t="s">
        <v>215</v>
      </c>
      <c r="B108" s="68"/>
      <c r="C108" s="69"/>
      <c r="D108" s="70" t="s">
        <v>197</v>
      </c>
      <c r="E108" s="71" t="s">
        <v>111</v>
      </c>
    </row>
    <row r="109" ht="15.75" customHeight="1">
      <c r="A109" s="67" t="s">
        <v>216</v>
      </c>
      <c r="B109" s="68"/>
      <c r="C109" s="69"/>
      <c r="D109" s="70" t="s">
        <v>197</v>
      </c>
      <c r="E109" s="71" t="s">
        <v>111</v>
      </c>
    </row>
    <row r="110" ht="15.75" customHeight="1">
      <c r="A110" s="67" t="s">
        <v>217</v>
      </c>
      <c r="B110" s="68"/>
      <c r="C110" s="69"/>
      <c r="D110" s="70" t="s">
        <v>197</v>
      </c>
      <c r="E110" s="71" t="s">
        <v>111</v>
      </c>
    </row>
    <row r="111" ht="15.75" customHeight="1">
      <c r="A111" s="67" t="s">
        <v>218</v>
      </c>
      <c r="B111" s="68"/>
      <c r="C111" s="69"/>
      <c r="D111" s="70" t="s">
        <v>197</v>
      </c>
      <c r="E111" s="71" t="s">
        <v>111</v>
      </c>
    </row>
    <row r="112" ht="15.75" customHeight="1">
      <c r="A112" s="67" t="s">
        <v>219</v>
      </c>
      <c r="B112" s="68"/>
      <c r="C112" s="69"/>
      <c r="D112" s="70" t="s">
        <v>197</v>
      </c>
      <c r="E112" s="71" t="s">
        <v>111</v>
      </c>
    </row>
    <row r="113" ht="15.75" customHeight="1">
      <c r="A113" s="67" t="s">
        <v>220</v>
      </c>
      <c r="B113" s="68"/>
      <c r="C113" s="69"/>
      <c r="D113" s="70" t="s">
        <v>197</v>
      </c>
      <c r="E113" s="71" t="s">
        <v>111</v>
      </c>
    </row>
    <row r="114" ht="15.75" customHeight="1">
      <c r="A114" s="67" t="s">
        <v>221</v>
      </c>
      <c r="B114" s="68"/>
      <c r="C114" s="69"/>
      <c r="D114" s="70" t="s">
        <v>197</v>
      </c>
      <c r="E114" s="71" t="s">
        <v>111</v>
      </c>
    </row>
    <row r="115" ht="15.75" customHeight="1">
      <c r="A115" s="67" t="s">
        <v>222</v>
      </c>
      <c r="B115" s="68"/>
      <c r="C115" s="69"/>
      <c r="D115" s="70" t="s">
        <v>197</v>
      </c>
      <c r="E115" s="71" t="s">
        <v>111</v>
      </c>
    </row>
    <row r="116" ht="15.75" customHeight="1">
      <c r="A116" s="67" t="s">
        <v>223</v>
      </c>
      <c r="B116" s="68"/>
      <c r="C116" s="69"/>
      <c r="D116" s="70" t="s">
        <v>197</v>
      </c>
      <c r="E116" s="71" t="s">
        <v>111</v>
      </c>
    </row>
    <row r="117" ht="15.75" customHeight="1">
      <c r="A117" s="67" t="s">
        <v>224</v>
      </c>
      <c r="B117" s="68"/>
      <c r="C117" s="69"/>
      <c r="D117" s="70" t="s">
        <v>197</v>
      </c>
      <c r="E117" s="71" t="s">
        <v>111</v>
      </c>
    </row>
    <row r="118" ht="15.75" customHeight="1">
      <c r="A118" s="67" t="s">
        <v>225</v>
      </c>
      <c r="B118" s="68"/>
      <c r="C118" s="69"/>
      <c r="D118" s="70" t="s">
        <v>197</v>
      </c>
      <c r="E118" s="71" t="s">
        <v>111</v>
      </c>
    </row>
    <row r="119" ht="15.75" customHeight="1">
      <c r="A119" s="67" t="s">
        <v>226</v>
      </c>
      <c r="B119" s="68"/>
      <c r="C119" s="69"/>
      <c r="D119" s="70" t="s">
        <v>197</v>
      </c>
      <c r="E119" s="71" t="s">
        <v>111</v>
      </c>
    </row>
    <row r="120" ht="15.75" customHeight="1">
      <c r="A120" s="67" t="s">
        <v>227</v>
      </c>
      <c r="B120" s="68"/>
      <c r="C120" s="69"/>
      <c r="D120" s="70" t="s">
        <v>197</v>
      </c>
      <c r="E120" s="71" t="s">
        <v>111</v>
      </c>
    </row>
    <row r="121" ht="15.75" customHeight="1">
      <c r="A121" s="67" t="s">
        <v>228</v>
      </c>
      <c r="B121" s="68"/>
      <c r="C121" s="69"/>
      <c r="D121" s="70" t="s">
        <v>197</v>
      </c>
      <c r="E121" s="71" t="s">
        <v>111</v>
      </c>
    </row>
    <row r="122" ht="15.75" customHeight="1">
      <c r="A122" s="67" t="s">
        <v>229</v>
      </c>
      <c r="B122" s="68"/>
      <c r="C122" s="69"/>
      <c r="D122" s="70" t="s">
        <v>197</v>
      </c>
      <c r="E122" s="71" t="s">
        <v>111</v>
      </c>
    </row>
    <row r="123" ht="15.75" customHeight="1">
      <c r="A123" s="67" t="s">
        <v>230</v>
      </c>
      <c r="B123" s="72">
        <v>3.3298</v>
      </c>
      <c r="C123" s="73">
        <v>306.43</v>
      </c>
      <c r="D123" s="70" t="s">
        <v>197</v>
      </c>
      <c r="E123" s="74" t="s">
        <v>145</v>
      </c>
    </row>
    <row r="124" ht="15.75" customHeight="1">
      <c r="A124" s="67" t="s">
        <v>231</v>
      </c>
      <c r="B124" s="68"/>
      <c r="C124" s="69"/>
      <c r="D124" s="70" t="s">
        <v>197</v>
      </c>
      <c r="E124" s="71" t="s">
        <v>111</v>
      </c>
    </row>
    <row r="125" ht="15.75" customHeight="1">
      <c r="A125" s="67" t="s">
        <v>232</v>
      </c>
      <c r="B125" s="68"/>
      <c r="C125" s="69"/>
      <c r="D125" s="70" t="s">
        <v>197</v>
      </c>
      <c r="E125" s="71" t="s">
        <v>111</v>
      </c>
    </row>
    <row r="126" ht="15.75" customHeight="1">
      <c r="A126" s="67" t="s">
        <v>233</v>
      </c>
      <c r="B126" s="68"/>
      <c r="C126" s="69"/>
      <c r="D126" s="70" t="s">
        <v>197</v>
      </c>
      <c r="E126" s="71" t="s">
        <v>111</v>
      </c>
    </row>
    <row r="127" ht="15.75" customHeight="1">
      <c r="A127" s="67" t="s">
        <v>234</v>
      </c>
      <c r="B127" s="68"/>
      <c r="C127" s="69"/>
      <c r="D127" s="70" t="s">
        <v>197</v>
      </c>
      <c r="E127" s="71" t="s">
        <v>111</v>
      </c>
    </row>
    <row r="128" ht="15.75" customHeight="1">
      <c r="A128" s="67" t="s">
        <v>235</v>
      </c>
      <c r="B128" s="68"/>
      <c r="C128" s="69"/>
      <c r="D128" s="70" t="s">
        <v>197</v>
      </c>
      <c r="E128" s="71" t="s">
        <v>111</v>
      </c>
    </row>
    <row r="129" ht="15.75" customHeight="1">
      <c r="A129" s="67" t="s">
        <v>236</v>
      </c>
      <c r="B129" s="68"/>
      <c r="C129" s="69"/>
      <c r="D129" s="70" t="s">
        <v>197</v>
      </c>
      <c r="E129" s="71" t="s">
        <v>111</v>
      </c>
    </row>
    <row r="130" ht="15.75" customHeight="1">
      <c r="A130" s="67" t="s">
        <v>237</v>
      </c>
      <c r="B130" s="68"/>
      <c r="C130" s="69"/>
      <c r="D130" s="70" t="s">
        <v>197</v>
      </c>
      <c r="E130" s="71" t="s">
        <v>111</v>
      </c>
    </row>
    <row r="131" ht="15.75" customHeight="1">
      <c r="A131" s="67" t="s">
        <v>238</v>
      </c>
      <c r="B131" s="68"/>
      <c r="C131" s="69"/>
      <c r="D131" s="70" t="s">
        <v>197</v>
      </c>
      <c r="E131" s="71" t="s">
        <v>111</v>
      </c>
    </row>
    <row r="132" ht="15.75" customHeight="1">
      <c r="A132" s="67" t="s">
        <v>239</v>
      </c>
      <c r="B132" s="68"/>
      <c r="C132" s="69"/>
      <c r="D132" s="70" t="s">
        <v>197</v>
      </c>
      <c r="E132" s="71" t="s">
        <v>111</v>
      </c>
    </row>
    <row r="133" ht="15.75" customHeight="1">
      <c r="A133" s="67" t="s">
        <v>240</v>
      </c>
      <c r="B133" s="68"/>
      <c r="C133" s="69"/>
      <c r="D133" s="70" t="s">
        <v>197</v>
      </c>
      <c r="E133" s="71" t="s">
        <v>111</v>
      </c>
    </row>
    <row r="134" ht="15.75" customHeight="1">
      <c r="A134" s="67" t="s">
        <v>241</v>
      </c>
      <c r="B134" s="68"/>
      <c r="C134" s="69"/>
      <c r="D134" s="70" t="s">
        <v>197</v>
      </c>
      <c r="E134" s="71" t="s">
        <v>111</v>
      </c>
    </row>
    <row r="135" ht="15.75" customHeight="1">
      <c r="A135" s="67" t="s">
        <v>242</v>
      </c>
      <c r="B135" s="68"/>
      <c r="C135" s="69"/>
      <c r="D135" s="70" t="s">
        <v>197</v>
      </c>
      <c r="E135" s="71" t="s">
        <v>111</v>
      </c>
    </row>
    <row r="136" ht="15.75" customHeight="1">
      <c r="A136" s="67" t="s">
        <v>243</v>
      </c>
      <c r="B136" s="68"/>
      <c r="C136" s="69"/>
      <c r="D136" s="70" t="s">
        <v>197</v>
      </c>
      <c r="E136" s="71" t="s">
        <v>111</v>
      </c>
    </row>
    <row r="137" ht="15.75" customHeight="1">
      <c r="A137" s="67" t="s">
        <v>244</v>
      </c>
      <c r="B137" s="68"/>
      <c r="C137" s="69"/>
      <c r="D137" s="70" t="s">
        <v>197</v>
      </c>
      <c r="E137" s="71" t="s">
        <v>111</v>
      </c>
    </row>
    <row r="138" ht="15.75" customHeight="1">
      <c r="A138" s="67" t="s">
        <v>245</v>
      </c>
      <c r="B138" s="68"/>
      <c r="C138" s="69"/>
      <c r="D138" s="70" t="s">
        <v>197</v>
      </c>
      <c r="E138" s="71" t="s">
        <v>111</v>
      </c>
    </row>
    <row r="139" ht="15.75" customHeight="1">
      <c r="A139" s="67" t="s">
        <v>246</v>
      </c>
      <c r="B139" s="68"/>
      <c r="C139" s="69"/>
      <c r="D139" s="70" t="s">
        <v>197</v>
      </c>
      <c r="E139" s="71" t="s">
        <v>111</v>
      </c>
    </row>
    <row r="140" ht="15.75" customHeight="1">
      <c r="A140" s="67" t="s">
        <v>247</v>
      </c>
      <c r="B140" s="68"/>
      <c r="C140" s="69"/>
      <c r="D140" s="70" t="s">
        <v>197</v>
      </c>
      <c r="E140" s="71" t="s">
        <v>111</v>
      </c>
    </row>
    <row r="141" ht="15.75" customHeight="1">
      <c r="A141" s="67" t="s">
        <v>248</v>
      </c>
      <c r="B141" s="68"/>
      <c r="C141" s="69"/>
      <c r="D141" s="70" t="s">
        <v>197</v>
      </c>
      <c r="E141" s="71" t="s">
        <v>111</v>
      </c>
    </row>
    <row r="142" ht="15.75" customHeight="1">
      <c r="A142" s="67" t="s">
        <v>249</v>
      </c>
      <c r="B142" s="68"/>
      <c r="C142" s="69"/>
      <c r="D142" s="70" t="s">
        <v>197</v>
      </c>
      <c r="E142" s="71" t="s">
        <v>111</v>
      </c>
    </row>
    <row r="143" ht="15.75" customHeight="1">
      <c r="A143" s="67" t="s">
        <v>250</v>
      </c>
      <c r="B143" s="68"/>
      <c r="C143" s="69"/>
      <c r="D143" s="70" t="s">
        <v>197</v>
      </c>
      <c r="E143" s="71" t="s">
        <v>111</v>
      </c>
    </row>
    <row r="144" ht="15.75" customHeight="1">
      <c r="A144" s="67" t="s">
        <v>251</v>
      </c>
      <c r="B144" s="68"/>
      <c r="C144" s="69"/>
      <c r="D144" s="70" t="s">
        <v>197</v>
      </c>
      <c r="E144" s="71" t="s">
        <v>111</v>
      </c>
    </row>
    <row r="145" ht="15.75" customHeight="1">
      <c r="A145" s="67" t="s">
        <v>252</v>
      </c>
      <c r="B145" s="68"/>
      <c r="C145" s="69"/>
      <c r="D145" s="70" t="s">
        <v>197</v>
      </c>
      <c r="E145" s="71" t="s">
        <v>111</v>
      </c>
    </row>
    <row r="146" ht="15.75" customHeight="1">
      <c r="A146" s="67" t="s">
        <v>253</v>
      </c>
      <c r="B146" s="68"/>
      <c r="C146" s="69"/>
      <c r="D146" s="70" t="s">
        <v>197</v>
      </c>
      <c r="E146" s="71" t="s">
        <v>111</v>
      </c>
    </row>
    <row r="147" ht="15.75" customHeight="1">
      <c r="A147" s="67" t="s">
        <v>254</v>
      </c>
      <c r="B147" s="68"/>
      <c r="C147" s="69"/>
      <c r="D147" s="70" t="s">
        <v>197</v>
      </c>
      <c r="E147" s="71" t="s">
        <v>111</v>
      </c>
    </row>
    <row r="148" ht="15.75" customHeight="1">
      <c r="A148" s="67" t="s">
        <v>255</v>
      </c>
      <c r="B148" s="68"/>
      <c r="C148" s="69"/>
      <c r="D148" s="70" t="s">
        <v>197</v>
      </c>
      <c r="E148" s="71" t="s">
        <v>111</v>
      </c>
    </row>
    <row r="149" ht="15.75" customHeight="1">
      <c r="A149" s="67" t="s">
        <v>256</v>
      </c>
      <c r="B149" s="68"/>
      <c r="C149" s="69"/>
      <c r="D149" s="70" t="s">
        <v>197</v>
      </c>
      <c r="E149" s="71" t="s">
        <v>111</v>
      </c>
    </row>
    <row r="150" ht="15.75" customHeight="1">
      <c r="A150" s="67" t="s">
        <v>257</v>
      </c>
      <c r="B150" s="68"/>
      <c r="C150" s="69"/>
      <c r="D150" s="70" t="s">
        <v>197</v>
      </c>
      <c r="E150" s="71" t="s">
        <v>111</v>
      </c>
    </row>
    <row r="151" ht="15.75" customHeight="1">
      <c r="A151" s="67" t="s">
        <v>258</v>
      </c>
      <c r="B151" s="68"/>
      <c r="C151" s="69"/>
      <c r="D151" s="70" t="s">
        <v>197</v>
      </c>
      <c r="E151" s="71" t="s">
        <v>111</v>
      </c>
    </row>
    <row r="152" ht="15.75" customHeight="1">
      <c r="A152" s="67" t="s">
        <v>259</v>
      </c>
      <c r="B152" s="68"/>
      <c r="C152" s="69"/>
      <c r="D152" s="70" t="s">
        <v>197</v>
      </c>
      <c r="E152" s="71" t="s">
        <v>111</v>
      </c>
    </row>
    <row r="153" ht="15.75" customHeight="1">
      <c r="A153" s="67" t="s">
        <v>260</v>
      </c>
      <c r="B153" s="68"/>
      <c r="C153" s="69"/>
      <c r="D153" s="70" t="s">
        <v>197</v>
      </c>
      <c r="E153" s="71" t="s">
        <v>111</v>
      </c>
    </row>
    <row r="154" ht="15.75" customHeight="1">
      <c r="A154" s="67" t="s">
        <v>261</v>
      </c>
      <c r="B154" s="68"/>
      <c r="C154" s="69"/>
      <c r="D154" s="70" t="s">
        <v>197</v>
      </c>
      <c r="E154" s="71" t="s">
        <v>111</v>
      </c>
    </row>
    <row r="155" ht="15.75" customHeight="1">
      <c r="A155" s="67" t="s">
        <v>262</v>
      </c>
      <c r="B155" s="68"/>
      <c r="C155" s="69"/>
      <c r="D155" s="70" t="s">
        <v>197</v>
      </c>
      <c r="E155" s="71" t="s">
        <v>111</v>
      </c>
    </row>
    <row r="156" ht="15.75" customHeight="1">
      <c r="A156" s="67" t="s">
        <v>263</v>
      </c>
      <c r="B156" s="68"/>
      <c r="C156" s="69"/>
      <c r="D156" s="70" t="s">
        <v>197</v>
      </c>
      <c r="E156" s="71" t="s">
        <v>111</v>
      </c>
    </row>
    <row r="157" ht="15.75" customHeight="1">
      <c r="A157" s="67" t="s">
        <v>264</v>
      </c>
      <c r="B157" s="68"/>
      <c r="C157" s="69"/>
      <c r="D157" s="70" t="s">
        <v>197</v>
      </c>
      <c r="E157" s="71" t="s">
        <v>111</v>
      </c>
    </row>
    <row r="158" ht="15.75" customHeight="1">
      <c r="A158" s="67" t="s">
        <v>265</v>
      </c>
      <c r="B158" s="68"/>
      <c r="C158" s="69"/>
      <c r="D158" s="70" t="s">
        <v>197</v>
      </c>
      <c r="E158" s="71" t="s">
        <v>111</v>
      </c>
    </row>
    <row r="159" ht="15.75" customHeight="1">
      <c r="A159" s="67" t="s">
        <v>266</v>
      </c>
      <c r="B159" s="68"/>
      <c r="C159" s="69"/>
      <c r="D159" s="70" t="s">
        <v>197</v>
      </c>
      <c r="E159" s="71" t="s">
        <v>111</v>
      </c>
    </row>
    <row r="160" ht="15.75" customHeight="1">
      <c r="A160" s="67" t="s">
        <v>267</v>
      </c>
      <c r="B160" s="68"/>
      <c r="C160" s="69"/>
      <c r="D160" s="70" t="s">
        <v>197</v>
      </c>
      <c r="E160" s="71" t="s">
        <v>111</v>
      </c>
    </row>
    <row r="161" ht="15.75" customHeight="1">
      <c r="A161" s="67" t="s">
        <v>268</v>
      </c>
      <c r="B161" s="68"/>
      <c r="C161" s="69"/>
      <c r="D161" s="70" t="s">
        <v>197</v>
      </c>
      <c r="E161" s="71" t="s">
        <v>111</v>
      </c>
    </row>
    <row r="162" ht="15.75" customHeight="1">
      <c r="A162" s="67" t="s">
        <v>269</v>
      </c>
      <c r="B162" s="68"/>
      <c r="C162" s="69"/>
      <c r="D162" s="70" t="s">
        <v>197</v>
      </c>
      <c r="E162" s="71" t="s">
        <v>111</v>
      </c>
    </row>
    <row r="163" ht="15.75" customHeight="1">
      <c r="A163" s="67" t="s">
        <v>270</v>
      </c>
      <c r="B163" s="68"/>
      <c r="C163" s="69"/>
      <c r="D163" s="70" t="s">
        <v>197</v>
      </c>
      <c r="E163" s="71" t="s">
        <v>111</v>
      </c>
    </row>
    <row r="164" ht="15.75" customHeight="1">
      <c r="A164" s="67" t="s">
        <v>271</v>
      </c>
      <c r="B164" s="68"/>
      <c r="C164" s="69"/>
      <c r="D164" s="70" t="s">
        <v>197</v>
      </c>
      <c r="E164" s="71" t="s">
        <v>111</v>
      </c>
    </row>
    <row r="165" ht="15.75" customHeight="1">
      <c r="A165" s="67" t="s">
        <v>272</v>
      </c>
      <c r="B165" s="68"/>
      <c r="C165" s="69"/>
      <c r="D165" s="70" t="s">
        <v>197</v>
      </c>
      <c r="E165" s="71" t="s">
        <v>111</v>
      </c>
    </row>
    <row r="166" ht="15.75" customHeight="1">
      <c r="A166" s="67" t="s">
        <v>273</v>
      </c>
      <c r="B166" s="68"/>
      <c r="C166" s="69"/>
      <c r="D166" s="70" t="s">
        <v>197</v>
      </c>
      <c r="E166" s="71" t="s">
        <v>111</v>
      </c>
    </row>
    <row r="167" ht="15.75" customHeight="1">
      <c r="A167" s="67" t="s">
        <v>274</v>
      </c>
      <c r="B167" s="68"/>
      <c r="C167" s="69"/>
      <c r="D167" s="70" t="s">
        <v>197</v>
      </c>
      <c r="E167" s="71" t="s">
        <v>111</v>
      </c>
    </row>
    <row r="168" ht="15.75" customHeight="1">
      <c r="A168" s="67" t="s">
        <v>275</v>
      </c>
      <c r="B168" s="68"/>
      <c r="C168" s="69"/>
      <c r="D168" s="70" t="s">
        <v>197</v>
      </c>
      <c r="E168" s="71" t="s">
        <v>111</v>
      </c>
    </row>
    <row r="169" ht="15.75" customHeight="1">
      <c r="A169" s="67" t="s">
        <v>276</v>
      </c>
      <c r="B169" s="68"/>
      <c r="C169" s="69"/>
      <c r="D169" s="70" t="s">
        <v>197</v>
      </c>
      <c r="E169" s="71" t="s">
        <v>111</v>
      </c>
    </row>
    <row r="170" ht="15.75" customHeight="1">
      <c r="A170" s="67" t="s">
        <v>277</v>
      </c>
      <c r="B170" s="68"/>
      <c r="C170" s="69"/>
      <c r="D170" s="70" t="s">
        <v>197</v>
      </c>
      <c r="E170" s="71" t="s">
        <v>111</v>
      </c>
    </row>
    <row r="171" ht="15.75" customHeight="1">
      <c r="A171" s="67" t="s">
        <v>278</v>
      </c>
      <c r="B171" s="68"/>
      <c r="C171" s="69"/>
      <c r="D171" s="70" t="s">
        <v>197</v>
      </c>
      <c r="E171" s="71" t="s">
        <v>111</v>
      </c>
    </row>
    <row r="172" ht="15.75" customHeight="1">
      <c r="A172" s="67" t="s">
        <v>279</v>
      </c>
      <c r="B172" s="68"/>
      <c r="C172" s="69"/>
      <c r="D172" s="70" t="s">
        <v>197</v>
      </c>
      <c r="E172" s="71" t="s">
        <v>111</v>
      </c>
    </row>
    <row r="173" ht="15.75" customHeight="1">
      <c r="A173" s="67" t="s">
        <v>280</v>
      </c>
      <c r="B173" s="68"/>
      <c r="C173" s="69"/>
      <c r="D173" s="70" t="s">
        <v>197</v>
      </c>
      <c r="E173" s="71" t="s">
        <v>111</v>
      </c>
    </row>
    <row r="174" ht="15.75" customHeight="1">
      <c r="A174" s="67" t="s">
        <v>281</v>
      </c>
      <c r="B174" s="68"/>
      <c r="C174" s="69"/>
      <c r="D174" s="70" t="s">
        <v>282</v>
      </c>
      <c r="E174" s="71" t="s">
        <v>111</v>
      </c>
    </row>
    <row r="175" ht="15.75" customHeight="1">
      <c r="A175" s="67" t="s">
        <v>283</v>
      </c>
      <c r="B175" s="68"/>
      <c r="C175" s="69"/>
      <c r="D175" s="70" t="s">
        <v>282</v>
      </c>
      <c r="E175" s="71" t="s">
        <v>111</v>
      </c>
    </row>
    <row r="176" ht="15.75" customHeight="1">
      <c r="A176" s="67" t="s">
        <v>284</v>
      </c>
      <c r="B176" s="68"/>
      <c r="C176" s="69"/>
      <c r="D176" s="70" t="s">
        <v>282</v>
      </c>
      <c r="E176" s="71" t="s">
        <v>111</v>
      </c>
    </row>
    <row r="177" ht="15.75" customHeight="1">
      <c r="A177" s="67" t="s">
        <v>285</v>
      </c>
      <c r="B177" s="68"/>
      <c r="C177" s="69"/>
      <c r="D177" s="70" t="s">
        <v>282</v>
      </c>
      <c r="E177" s="71" t="s">
        <v>111</v>
      </c>
    </row>
    <row r="178" ht="15.75" customHeight="1">
      <c r="A178" s="67" t="s">
        <v>286</v>
      </c>
      <c r="B178" s="68"/>
      <c r="C178" s="69"/>
      <c r="D178" s="70" t="s">
        <v>282</v>
      </c>
      <c r="E178" s="71" t="s">
        <v>111</v>
      </c>
    </row>
    <row r="179" ht="15.75" customHeight="1">
      <c r="A179" s="67" t="s">
        <v>287</v>
      </c>
      <c r="B179" s="68"/>
      <c r="C179" s="69"/>
      <c r="D179" s="70" t="s">
        <v>282</v>
      </c>
      <c r="E179" s="71" t="s">
        <v>111</v>
      </c>
    </row>
    <row r="180" ht="15.75" customHeight="1">
      <c r="A180" s="67" t="s">
        <v>288</v>
      </c>
      <c r="B180" s="68"/>
      <c r="C180" s="69"/>
      <c r="D180" s="70" t="s">
        <v>282</v>
      </c>
      <c r="E180" s="71" t="s">
        <v>111</v>
      </c>
    </row>
    <row r="181" ht="15.75" customHeight="1">
      <c r="A181" s="67" t="s">
        <v>289</v>
      </c>
      <c r="B181" s="68"/>
      <c r="C181" s="69"/>
      <c r="D181" s="70" t="s">
        <v>282</v>
      </c>
      <c r="E181" s="71" t="s">
        <v>111</v>
      </c>
    </row>
    <row r="182" ht="15.75" customHeight="1">
      <c r="A182" s="67" t="s">
        <v>290</v>
      </c>
      <c r="B182" s="68"/>
      <c r="C182" s="69"/>
      <c r="D182" s="70" t="s">
        <v>282</v>
      </c>
      <c r="E182" s="71" t="s">
        <v>111</v>
      </c>
    </row>
    <row r="183" ht="15.75" customHeight="1">
      <c r="A183" s="67" t="s">
        <v>291</v>
      </c>
      <c r="B183" s="68"/>
      <c r="C183" s="69"/>
      <c r="D183" s="70" t="s">
        <v>282</v>
      </c>
      <c r="E183" s="71" t="s">
        <v>111</v>
      </c>
    </row>
    <row r="184" ht="15.75" customHeight="1">
      <c r="A184" s="67" t="s">
        <v>292</v>
      </c>
      <c r="B184" s="68"/>
      <c r="C184" s="69"/>
      <c r="D184" s="70" t="s">
        <v>282</v>
      </c>
      <c r="E184" s="71" t="s">
        <v>111</v>
      </c>
    </row>
    <row r="185" ht="15.75" customHeight="1">
      <c r="A185" s="67" t="s">
        <v>293</v>
      </c>
      <c r="B185" s="68"/>
      <c r="C185" s="69"/>
      <c r="D185" s="70" t="s">
        <v>282</v>
      </c>
      <c r="E185" s="71" t="s">
        <v>111</v>
      </c>
    </row>
    <row r="186" ht="15.75" customHeight="1">
      <c r="A186" s="67" t="s">
        <v>294</v>
      </c>
      <c r="B186" s="68"/>
      <c r="C186" s="69"/>
      <c r="D186" s="70" t="s">
        <v>282</v>
      </c>
      <c r="E186" s="71" t="s">
        <v>111</v>
      </c>
    </row>
    <row r="187" ht="15.75" customHeight="1">
      <c r="A187" s="67" t="s">
        <v>295</v>
      </c>
      <c r="B187" s="68"/>
      <c r="C187" s="69"/>
      <c r="D187" s="70" t="s">
        <v>282</v>
      </c>
      <c r="E187" s="71" t="s">
        <v>111</v>
      </c>
    </row>
    <row r="188" ht="15.75" customHeight="1">
      <c r="A188" s="67" t="s">
        <v>296</v>
      </c>
      <c r="B188" s="68"/>
      <c r="C188" s="69"/>
      <c r="D188" s="70" t="s">
        <v>282</v>
      </c>
      <c r="E188" s="71" t="s">
        <v>111</v>
      </c>
    </row>
    <row r="189" ht="15.75" customHeight="1">
      <c r="A189" s="67" t="s">
        <v>297</v>
      </c>
      <c r="B189" s="68"/>
      <c r="C189" s="69"/>
      <c r="D189" s="70" t="s">
        <v>282</v>
      </c>
      <c r="E189" s="71" t="s">
        <v>111</v>
      </c>
    </row>
    <row r="190" ht="15.75" customHeight="1">
      <c r="A190" s="67" t="s">
        <v>298</v>
      </c>
      <c r="B190" s="68"/>
      <c r="C190" s="69"/>
      <c r="D190" s="70" t="s">
        <v>282</v>
      </c>
      <c r="E190" s="71" t="s">
        <v>111</v>
      </c>
    </row>
    <row r="191" ht="15.75" customHeight="1">
      <c r="A191" s="67" t="s">
        <v>299</v>
      </c>
      <c r="B191" s="68"/>
      <c r="C191" s="69"/>
      <c r="D191" s="70" t="s">
        <v>282</v>
      </c>
      <c r="E191" s="71" t="s">
        <v>111</v>
      </c>
    </row>
    <row r="192" ht="15.75" customHeight="1">
      <c r="A192" s="67" t="s">
        <v>300</v>
      </c>
      <c r="B192" s="68"/>
      <c r="C192" s="69"/>
      <c r="D192" s="70" t="s">
        <v>282</v>
      </c>
      <c r="E192" s="71" t="s">
        <v>111</v>
      </c>
    </row>
    <row r="193" ht="15.75" customHeight="1">
      <c r="A193" s="67" t="s">
        <v>301</v>
      </c>
      <c r="B193" s="68"/>
      <c r="C193" s="69"/>
      <c r="D193" s="70" t="s">
        <v>282</v>
      </c>
      <c r="E193" s="71" t="s">
        <v>111</v>
      </c>
    </row>
    <row r="194" ht="15.75" customHeight="1">
      <c r="A194" s="67" t="s">
        <v>302</v>
      </c>
      <c r="B194" s="68"/>
      <c r="C194" s="69"/>
      <c r="D194" s="70" t="s">
        <v>282</v>
      </c>
      <c r="E194" s="71" t="s">
        <v>111</v>
      </c>
    </row>
    <row r="195" ht="15.75" customHeight="1">
      <c r="A195" s="67" t="s">
        <v>303</v>
      </c>
      <c r="B195" s="68"/>
      <c r="C195" s="69"/>
      <c r="D195" s="70" t="s">
        <v>282</v>
      </c>
      <c r="E195" s="71" t="s">
        <v>111</v>
      </c>
    </row>
    <row r="196" ht="15.75" customHeight="1">
      <c r="A196" s="67" t="s">
        <v>304</v>
      </c>
      <c r="B196" s="68"/>
      <c r="C196" s="69"/>
      <c r="D196" s="70" t="s">
        <v>282</v>
      </c>
      <c r="E196" s="71" t="s">
        <v>111</v>
      </c>
    </row>
    <row r="197" ht="15.75" customHeight="1">
      <c r="A197" s="67" t="s">
        <v>305</v>
      </c>
      <c r="B197" s="68"/>
      <c r="C197" s="69"/>
      <c r="D197" s="70" t="s">
        <v>282</v>
      </c>
      <c r="E197" s="71" t="s">
        <v>111</v>
      </c>
    </row>
    <row r="198" ht="15.75" customHeight="1">
      <c r="A198" s="67" t="s">
        <v>306</v>
      </c>
      <c r="B198" s="68"/>
      <c r="C198" s="69"/>
      <c r="D198" s="70" t="s">
        <v>282</v>
      </c>
      <c r="E198" s="71" t="s">
        <v>111</v>
      </c>
    </row>
    <row r="199" ht="15.75" customHeight="1">
      <c r="A199" s="67" t="s">
        <v>307</v>
      </c>
      <c r="B199" s="68"/>
      <c r="C199" s="69"/>
      <c r="D199" s="70" t="s">
        <v>282</v>
      </c>
      <c r="E199" s="71" t="s">
        <v>111</v>
      </c>
    </row>
    <row r="200" ht="15.75" customHeight="1">
      <c r="A200" s="67" t="s">
        <v>308</v>
      </c>
      <c r="B200" s="68"/>
      <c r="C200" s="69"/>
      <c r="D200" s="70" t="s">
        <v>282</v>
      </c>
      <c r="E200" s="71" t="s">
        <v>111</v>
      </c>
    </row>
    <row r="201" ht="15.75" customHeight="1">
      <c r="A201" s="67" t="s">
        <v>309</v>
      </c>
      <c r="B201" s="68"/>
      <c r="C201" s="69"/>
      <c r="D201" s="70" t="s">
        <v>282</v>
      </c>
      <c r="E201" s="71" t="s">
        <v>111</v>
      </c>
    </row>
    <row r="202" ht="15.75" customHeight="1">
      <c r="A202" s="67" t="s">
        <v>310</v>
      </c>
      <c r="B202" s="68"/>
      <c r="C202" s="69"/>
      <c r="D202" s="70" t="s">
        <v>282</v>
      </c>
      <c r="E202" s="71" t="s">
        <v>111</v>
      </c>
    </row>
    <row r="203" ht="15.75" customHeight="1">
      <c r="A203" s="67" t="s">
        <v>311</v>
      </c>
      <c r="B203" s="68"/>
      <c r="C203" s="69"/>
      <c r="D203" s="70" t="s">
        <v>282</v>
      </c>
      <c r="E203" s="71" t="s">
        <v>111</v>
      </c>
    </row>
    <row r="204" ht="15.75" customHeight="1">
      <c r="A204" s="67" t="s">
        <v>312</v>
      </c>
      <c r="B204" s="68"/>
      <c r="C204" s="69"/>
      <c r="D204" s="70" t="s">
        <v>282</v>
      </c>
      <c r="E204" s="71" t="s">
        <v>111</v>
      </c>
    </row>
    <row r="205" ht="15.75" customHeight="1">
      <c r="A205" s="67" t="s">
        <v>313</v>
      </c>
      <c r="B205" s="68"/>
      <c r="C205" s="69"/>
      <c r="D205" s="70" t="s">
        <v>282</v>
      </c>
      <c r="E205" s="71" t="s">
        <v>111</v>
      </c>
    </row>
    <row r="206" ht="15.75" customHeight="1">
      <c r="A206" s="67" t="s">
        <v>314</v>
      </c>
      <c r="B206" s="68"/>
      <c r="C206" s="69"/>
      <c r="D206" s="70" t="s">
        <v>282</v>
      </c>
      <c r="E206" s="71" t="s">
        <v>111</v>
      </c>
    </row>
    <row r="207" ht="15.75" customHeight="1">
      <c r="A207" s="67" t="s">
        <v>315</v>
      </c>
      <c r="B207" s="72">
        <v>3.3068</v>
      </c>
      <c r="C207" s="73">
        <v>129.09</v>
      </c>
      <c r="D207" s="70" t="s">
        <v>282</v>
      </c>
      <c r="E207" s="74" t="s">
        <v>145</v>
      </c>
    </row>
    <row r="208" ht="15.75" customHeight="1">
      <c r="A208" s="67" t="s">
        <v>316</v>
      </c>
      <c r="B208" s="68"/>
      <c r="C208" s="69"/>
      <c r="D208" s="70" t="s">
        <v>282</v>
      </c>
      <c r="E208" s="71" t="s">
        <v>111</v>
      </c>
    </row>
    <row r="209" ht="15.75" customHeight="1">
      <c r="A209" s="67" t="s">
        <v>317</v>
      </c>
      <c r="B209" s="68"/>
      <c r="C209" s="69"/>
      <c r="D209" s="70" t="s">
        <v>282</v>
      </c>
      <c r="E209" s="71" t="s">
        <v>111</v>
      </c>
    </row>
    <row r="210" ht="15.75" customHeight="1">
      <c r="A210" s="67" t="s">
        <v>318</v>
      </c>
      <c r="B210" s="68"/>
      <c r="C210" s="69"/>
      <c r="D210" s="70" t="s">
        <v>282</v>
      </c>
      <c r="E210" s="71" t="s">
        <v>111</v>
      </c>
    </row>
    <row r="211" ht="15.75" customHeight="1">
      <c r="A211" s="67" t="s">
        <v>319</v>
      </c>
      <c r="B211" s="68"/>
      <c r="C211" s="69"/>
      <c r="D211" s="70" t="s">
        <v>282</v>
      </c>
      <c r="E211" s="71" t="s">
        <v>111</v>
      </c>
    </row>
    <row r="212" ht="15.75" customHeight="1">
      <c r="A212" s="67" t="s">
        <v>320</v>
      </c>
      <c r="B212" s="68"/>
      <c r="C212" s="69"/>
      <c r="D212" s="70" t="s">
        <v>282</v>
      </c>
      <c r="E212" s="71" t="s">
        <v>111</v>
      </c>
    </row>
    <row r="213" ht="15.75" customHeight="1">
      <c r="A213" s="67" t="s">
        <v>321</v>
      </c>
      <c r="B213" s="68"/>
      <c r="C213" s="69"/>
      <c r="D213" s="70" t="s">
        <v>282</v>
      </c>
      <c r="E213" s="71" t="s">
        <v>111</v>
      </c>
    </row>
    <row r="214" ht="15.75" customHeight="1">
      <c r="A214" s="67" t="s">
        <v>322</v>
      </c>
      <c r="B214" s="68"/>
      <c r="C214" s="69"/>
      <c r="D214" s="70" t="s">
        <v>282</v>
      </c>
      <c r="E214" s="71" t="s">
        <v>111</v>
      </c>
    </row>
    <row r="215" ht="15.75" customHeight="1">
      <c r="A215" s="67" t="s">
        <v>323</v>
      </c>
      <c r="B215" s="68"/>
      <c r="C215" s="69"/>
      <c r="D215" s="70" t="s">
        <v>282</v>
      </c>
      <c r="E215" s="71" t="s">
        <v>111</v>
      </c>
    </row>
    <row r="216" ht="15.75" customHeight="1">
      <c r="A216" s="67" t="s">
        <v>324</v>
      </c>
      <c r="B216" s="68"/>
      <c r="C216" s="69"/>
      <c r="D216" s="70" t="s">
        <v>282</v>
      </c>
      <c r="E216" s="71" t="s">
        <v>111</v>
      </c>
    </row>
    <row r="217" ht="15.75" customHeight="1">
      <c r="A217" s="67" t="s">
        <v>325</v>
      </c>
      <c r="B217" s="68"/>
      <c r="C217" s="69"/>
      <c r="D217" s="70" t="s">
        <v>282</v>
      </c>
      <c r="E217" s="71" t="s">
        <v>111</v>
      </c>
    </row>
    <row r="218" ht="15.75" customHeight="1">
      <c r="A218" s="67" t="s">
        <v>326</v>
      </c>
      <c r="B218" s="68"/>
      <c r="C218" s="69"/>
      <c r="D218" s="70" t="s">
        <v>282</v>
      </c>
      <c r="E218" s="71" t="s">
        <v>111</v>
      </c>
    </row>
    <row r="219" ht="15.75" customHeight="1">
      <c r="A219" s="67" t="s">
        <v>327</v>
      </c>
      <c r="B219" s="68"/>
      <c r="C219" s="69"/>
      <c r="D219" s="70" t="s">
        <v>282</v>
      </c>
      <c r="E219" s="71" t="s">
        <v>111</v>
      </c>
    </row>
    <row r="220" ht="15.75" customHeight="1">
      <c r="A220" s="67" t="s">
        <v>328</v>
      </c>
      <c r="B220" s="68"/>
      <c r="C220" s="69"/>
      <c r="D220" s="70" t="s">
        <v>282</v>
      </c>
      <c r="E220" s="71" t="s">
        <v>111</v>
      </c>
    </row>
    <row r="221" ht="15.75" customHeight="1">
      <c r="A221" s="67" t="s">
        <v>329</v>
      </c>
      <c r="B221" s="68"/>
      <c r="C221" s="69"/>
      <c r="D221" s="70" t="s">
        <v>282</v>
      </c>
      <c r="E221" s="71" t="s">
        <v>111</v>
      </c>
    </row>
    <row r="222" ht="15.75" customHeight="1">
      <c r="A222" s="67" t="s">
        <v>330</v>
      </c>
      <c r="B222" s="68"/>
      <c r="C222" s="69"/>
      <c r="D222" s="70" t="s">
        <v>282</v>
      </c>
      <c r="E222" s="71" t="s">
        <v>111</v>
      </c>
    </row>
    <row r="223" ht="15.75" customHeight="1">
      <c r="A223" s="67" t="s">
        <v>331</v>
      </c>
      <c r="B223" s="68"/>
      <c r="C223" s="69"/>
      <c r="D223" s="70" t="s">
        <v>282</v>
      </c>
      <c r="E223" s="71" t="s">
        <v>111</v>
      </c>
    </row>
    <row r="224" ht="15.75" customHeight="1">
      <c r="A224" s="67" t="s">
        <v>332</v>
      </c>
      <c r="B224" s="68"/>
      <c r="C224" s="69"/>
      <c r="D224" s="70" t="s">
        <v>282</v>
      </c>
      <c r="E224" s="71" t="s">
        <v>111</v>
      </c>
    </row>
    <row r="225" ht="15.75" customHeight="1">
      <c r="A225" s="67" t="s">
        <v>333</v>
      </c>
      <c r="B225" s="68"/>
      <c r="C225" s="69"/>
      <c r="D225" s="70" t="s">
        <v>282</v>
      </c>
      <c r="E225" s="71" t="s">
        <v>111</v>
      </c>
    </row>
    <row r="226" ht="15.75" customHeight="1">
      <c r="A226" s="67" t="s">
        <v>334</v>
      </c>
      <c r="B226" s="68"/>
      <c r="C226" s="69"/>
      <c r="D226" s="70" t="s">
        <v>282</v>
      </c>
      <c r="E226" s="71" t="s">
        <v>111</v>
      </c>
    </row>
    <row r="227" ht="15.75" customHeight="1">
      <c r="A227" s="67" t="s">
        <v>335</v>
      </c>
      <c r="B227" s="68"/>
      <c r="C227" s="69"/>
      <c r="D227" s="70" t="s">
        <v>282</v>
      </c>
      <c r="E227" s="71" t="s">
        <v>111</v>
      </c>
    </row>
    <row r="228" ht="15.75" customHeight="1">
      <c r="A228" s="67" t="s">
        <v>336</v>
      </c>
      <c r="B228" s="68"/>
      <c r="C228" s="69"/>
      <c r="D228" s="70" t="s">
        <v>282</v>
      </c>
      <c r="E228" s="71" t="s">
        <v>111</v>
      </c>
    </row>
    <row r="229" ht="15.75" customHeight="1">
      <c r="A229" s="67" t="s">
        <v>337</v>
      </c>
      <c r="B229" s="68"/>
      <c r="C229" s="69"/>
      <c r="D229" s="70" t="s">
        <v>282</v>
      </c>
      <c r="E229" s="71" t="s">
        <v>111</v>
      </c>
    </row>
    <row r="230" ht="15.75" customHeight="1">
      <c r="A230" s="67" t="s">
        <v>338</v>
      </c>
      <c r="B230" s="68"/>
      <c r="C230" s="69"/>
      <c r="D230" s="70" t="s">
        <v>282</v>
      </c>
      <c r="E230" s="71" t="s">
        <v>111</v>
      </c>
    </row>
    <row r="231" ht="15.75" customHeight="1">
      <c r="A231" s="67" t="s">
        <v>339</v>
      </c>
      <c r="B231" s="68"/>
      <c r="C231" s="69"/>
      <c r="D231" s="70" t="s">
        <v>282</v>
      </c>
      <c r="E231" s="71" t="s">
        <v>111</v>
      </c>
    </row>
    <row r="232" ht="15.75" customHeight="1">
      <c r="A232" s="67" t="s">
        <v>340</v>
      </c>
      <c r="B232" s="68"/>
      <c r="C232" s="69"/>
      <c r="D232" s="70" t="s">
        <v>282</v>
      </c>
      <c r="E232" s="71" t="s">
        <v>111</v>
      </c>
    </row>
    <row r="233" ht="15.75" customHeight="1">
      <c r="A233" s="67" t="s">
        <v>341</v>
      </c>
      <c r="B233" s="68"/>
      <c r="C233" s="69"/>
      <c r="D233" s="70" t="s">
        <v>282</v>
      </c>
      <c r="E233" s="71" t="s">
        <v>111</v>
      </c>
    </row>
    <row r="234" ht="15.75" customHeight="1">
      <c r="A234" s="67" t="s">
        <v>342</v>
      </c>
      <c r="B234" s="68"/>
      <c r="C234" s="69"/>
      <c r="D234" s="70" t="s">
        <v>282</v>
      </c>
      <c r="E234" s="71" t="s">
        <v>111</v>
      </c>
    </row>
    <row r="235" ht="15.75" customHeight="1">
      <c r="A235" s="67" t="s">
        <v>343</v>
      </c>
      <c r="B235" s="68"/>
      <c r="C235" s="69"/>
      <c r="D235" s="70" t="s">
        <v>282</v>
      </c>
      <c r="E235" s="71" t="s">
        <v>111</v>
      </c>
    </row>
    <row r="236" ht="15.75" customHeight="1">
      <c r="A236" s="67" t="s">
        <v>344</v>
      </c>
      <c r="B236" s="68"/>
      <c r="C236" s="69"/>
      <c r="D236" s="70" t="s">
        <v>282</v>
      </c>
      <c r="E236" s="71" t="s">
        <v>111</v>
      </c>
    </row>
    <row r="237" ht="15.75" customHeight="1">
      <c r="A237" s="67" t="s">
        <v>345</v>
      </c>
      <c r="B237" s="68"/>
      <c r="C237" s="69"/>
      <c r="D237" s="70" t="s">
        <v>282</v>
      </c>
      <c r="E237" s="71" t="s">
        <v>111</v>
      </c>
    </row>
    <row r="238" ht="15.75" customHeight="1">
      <c r="A238" s="67" t="s">
        <v>346</v>
      </c>
      <c r="B238" s="68"/>
      <c r="C238" s="69"/>
      <c r="D238" s="70" t="s">
        <v>282</v>
      </c>
      <c r="E238" s="71" t="s">
        <v>111</v>
      </c>
    </row>
    <row r="239" ht="15.75" customHeight="1">
      <c r="A239" s="67" t="s">
        <v>347</v>
      </c>
      <c r="B239" s="68"/>
      <c r="C239" s="69"/>
      <c r="D239" s="70" t="s">
        <v>282</v>
      </c>
      <c r="E239" s="71" t="s">
        <v>111</v>
      </c>
    </row>
    <row r="240" ht="15.75" customHeight="1">
      <c r="A240" s="67" t="s">
        <v>348</v>
      </c>
      <c r="B240" s="68"/>
      <c r="C240" s="69"/>
      <c r="D240" s="70" t="s">
        <v>282</v>
      </c>
      <c r="E240" s="71" t="s">
        <v>111</v>
      </c>
    </row>
    <row r="241" ht="15.75" customHeight="1">
      <c r="A241" s="67" t="s">
        <v>349</v>
      </c>
      <c r="B241" s="68"/>
      <c r="C241" s="69"/>
      <c r="D241" s="70" t="s">
        <v>282</v>
      </c>
      <c r="E241" s="71" t="s">
        <v>111</v>
      </c>
    </row>
    <row r="242" ht="15.75" customHeight="1">
      <c r="A242" s="67" t="s">
        <v>350</v>
      </c>
      <c r="B242" s="68"/>
      <c r="C242" s="69"/>
      <c r="D242" s="70" t="s">
        <v>282</v>
      </c>
      <c r="E242" s="71" t="s">
        <v>111</v>
      </c>
    </row>
    <row r="243" ht="15.75" customHeight="1">
      <c r="A243" s="67" t="s">
        <v>351</v>
      </c>
      <c r="B243" s="68"/>
      <c r="C243" s="69"/>
      <c r="D243" s="70" t="s">
        <v>282</v>
      </c>
      <c r="E243" s="71" t="s">
        <v>111</v>
      </c>
    </row>
    <row r="244" ht="15.75" customHeight="1">
      <c r="A244" s="67" t="s">
        <v>352</v>
      </c>
      <c r="B244" s="68"/>
      <c r="C244" s="69"/>
      <c r="D244" s="70" t="s">
        <v>282</v>
      </c>
      <c r="E244" s="71" t="s">
        <v>111</v>
      </c>
    </row>
    <row r="245" ht="15.75" customHeight="1">
      <c r="A245" s="67" t="s">
        <v>353</v>
      </c>
      <c r="B245" s="68"/>
      <c r="C245" s="69"/>
      <c r="D245" s="70" t="s">
        <v>282</v>
      </c>
      <c r="E245" s="71" t="s">
        <v>111</v>
      </c>
    </row>
    <row r="246" ht="15.75" customHeight="1">
      <c r="A246" s="67" t="s">
        <v>354</v>
      </c>
      <c r="B246" s="68"/>
      <c r="C246" s="69"/>
      <c r="D246" s="70" t="s">
        <v>282</v>
      </c>
      <c r="E246" s="71" t="s">
        <v>111</v>
      </c>
    </row>
    <row r="247" ht="15.75" customHeight="1">
      <c r="A247" s="67" t="s">
        <v>355</v>
      </c>
      <c r="B247" s="68"/>
      <c r="C247" s="69"/>
      <c r="D247" s="70" t="s">
        <v>282</v>
      </c>
      <c r="E247" s="71" t="s">
        <v>111</v>
      </c>
    </row>
    <row r="248" ht="15.75" customHeight="1">
      <c r="A248" s="67" t="s">
        <v>356</v>
      </c>
      <c r="B248" s="68"/>
      <c r="C248" s="69"/>
      <c r="D248" s="70" t="s">
        <v>282</v>
      </c>
      <c r="E248" s="71" t="s">
        <v>111</v>
      </c>
    </row>
    <row r="249" ht="15.75" customHeight="1">
      <c r="A249" s="67" t="s">
        <v>357</v>
      </c>
      <c r="B249" s="68"/>
      <c r="C249" s="69"/>
      <c r="D249" s="70" t="s">
        <v>282</v>
      </c>
      <c r="E249" s="71" t="s">
        <v>111</v>
      </c>
    </row>
    <row r="250" ht="15.75" customHeight="1">
      <c r="A250" s="67" t="s">
        <v>358</v>
      </c>
      <c r="B250" s="68"/>
      <c r="C250" s="69"/>
      <c r="D250" s="70" t="s">
        <v>282</v>
      </c>
      <c r="E250" s="71" t="s">
        <v>111</v>
      </c>
    </row>
    <row r="251" ht="15.75" customHeight="1">
      <c r="A251" s="67" t="s">
        <v>359</v>
      </c>
      <c r="B251" s="68"/>
      <c r="C251" s="69"/>
      <c r="D251" s="70" t="s">
        <v>282</v>
      </c>
      <c r="E251" s="71" t="s">
        <v>111</v>
      </c>
    </row>
    <row r="252" ht="15.75" customHeight="1">
      <c r="A252" s="67" t="s">
        <v>360</v>
      </c>
      <c r="B252" s="68"/>
      <c r="C252" s="69"/>
      <c r="D252" s="70" t="s">
        <v>282</v>
      </c>
      <c r="E252" s="71" t="s">
        <v>111</v>
      </c>
    </row>
    <row r="253" ht="15.75" customHeight="1">
      <c r="A253" s="67" t="s">
        <v>361</v>
      </c>
      <c r="B253" s="68"/>
      <c r="C253" s="69"/>
      <c r="D253" s="70" t="s">
        <v>282</v>
      </c>
      <c r="E253" s="71" t="s">
        <v>111</v>
      </c>
    </row>
    <row r="254" ht="15.75" customHeight="1">
      <c r="A254" s="67" t="s">
        <v>362</v>
      </c>
      <c r="B254" s="68"/>
      <c r="C254" s="69"/>
      <c r="D254" s="70" t="s">
        <v>282</v>
      </c>
      <c r="E254" s="71" t="s">
        <v>111</v>
      </c>
    </row>
    <row r="255" ht="15.75" customHeight="1">
      <c r="A255" s="67" t="s">
        <v>363</v>
      </c>
      <c r="B255" s="68"/>
      <c r="C255" s="69"/>
      <c r="D255" s="70" t="s">
        <v>282</v>
      </c>
      <c r="E255" s="71" t="s">
        <v>111</v>
      </c>
    </row>
    <row r="256" ht="15.75" customHeight="1">
      <c r="A256" s="67" t="s">
        <v>364</v>
      </c>
      <c r="B256" s="68"/>
      <c r="C256" s="69"/>
      <c r="D256" s="70" t="s">
        <v>282</v>
      </c>
      <c r="E256" s="71" t="s">
        <v>111</v>
      </c>
    </row>
    <row r="257" ht="15.75" customHeight="1">
      <c r="A257" s="67" t="s">
        <v>365</v>
      </c>
      <c r="B257" s="68"/>
      <c r="C257" s="69"/>
      <c r="D257" s="70" t="s">
        <v>282</v>
      </c>
      <c r="E257" s="71" t="s">
        <v>111</v>
      </c>
    </row>
    <row r="258" ht="15.75" customHeight="1">
      <c r="A258" s="67" t="s">
        <v>366</v>
      </c>
      <c r="B258" s="68"/>
      <c r="C258" s="69"/>
      <c r="D258" s="70" t="s">
        <v>367</v>
      </c>
      <c r="E258" s="71" t="s">
        <v>111</v>
      </c>
    </row>
    <row r="259" ht="15.75" customHeight="1">
      <c r="A259" s="67" t="s">
        <v>368</v>
      </c>
      <c r="B259" s="68"/>
      <c r="C259" s="69"/>
      <c r="D259" s="70" t="s">
        <v>367</v>
      </c>
      <c r="E259" s="71" t="s">
        <v>111</v>
      </c>
    </row>
    <row r="260" ht="15.75" customHeight="1">
      <c r="A260" s="67" t="s">
        <v>369</v>
      </c>
      <c r="B260" s="68"/>
      <c r="C260" s="69"/>
      <c r="D260" s="70" t="s">
        <v>367</v>
      </c>
      <c r="E260" s="71" t="s">
        <v>111</v>
      </c>
    </row>
    <row r="261" ht="15.75" customHeight="1">
      <c r="A261" s="67" t="s">
        <v>370</v>
      </c>
      <c r="B261" s="68"/>
      <c r="C261" s="69"/>
      <c r="D261" s="70" t="s">
        <v>367</v>
      </c>
      <c r="E261" s="71" t="s">
        <v>111</v>
      </c>
    </row>
    <row r="262" ht="15.75" customHeight="1">
      <c r="A262" s="67" t="s">
        <v>371</v>
      </c>
      <c r="B262" s="68"/>
      <c r="C262" s="69"/>
      <c r="D262" s="70" t="s">
        <v>367</v>
      </c>
      <c r="E262" s="71" t="s">
        <v>111</v>
      </c>
    </row>
    <row r="263" ht="15.75" customHeight="1">
      <c r="A263" s="67" t="s">
        <v>372</v>
      </c>
      <c r="B263" s="68"/>
      <c r="C263" s="69"/>
      <c r="D263" s="70" t="s">
        <v>367</v>
      </c>
      <c r="E263" s="71" t="s">
        <v>111</v>
      </c>
    </row>
    <row r="264" ht="15.75" customHeight="1">
      <c r="A264" s="67" t="s">
        <v>373</v>
      </c>
      <c r="B264" s="68"/>
      <c r="C264" s="69"/>
      <c r="D264" s="70" t="s">
        <v>367</v>
      </c>
      <c r="E264" s="71" t="s">
        <v>111</v>
      </c>
    </row>
    <row r="265" ht="15.75" customHeight="1">
      <c r="A265" s="67" t="s">
        <v>374</v>
      </c>
      <c r="B265" s="68"/>
      <c r="C265" s="69"/>
      <c r="D265" s="70" t="s">
        <v>367</v>
      </c>
      <c r="E265" s="71" t="s">
        <v>111</v>
      </c>
    </row>
    <row r="266" ht="15.75" customHeight="1">
      <c r="A266" s="67" t="s">
        <v>375</v>
      </c>
      <c r="B266" s="68"/>
      <c r="C266" s="69"/>
      <c r="D266" s="70" t="s">
        <v>367</v>
      </c>
      <c r="E266" s="71" t="s">
        <v>111</v>
      </c>
    </row>
    <row r="267" ht="15.75" customHeight="1">
      <c r="A267" s="67" t="s">
        <v>376</v>
      </c>
      <c r="B267" s="68"/>
      <c r="C267" s="69"/>
      <c r="D267" s="70" t="s">
        <v>367</v>
      </c>
      <c r="E267" s="71" t="s">
        <v>111</v>
      </c>
    </row>
    <row r="268" ht="15.75" customHeight="1">
      <c r="A268" s="67" t="s">
        <v>377</v>
      </c>
      <c r="B268" s="68"/>
      <c r="C268" s="69"/>
      <c r="D268" s="70" t="s">
        <v>367</v>
      </c>
      <c r="E268" s="71" t="s">
        <v>111</v>
      </c>
    </row>
    <row r="269" ht="15.75" customHeight="1">
      <c r="A269" s="67" t="s">
        <v>378</v>
      </c>
      <c r="B269" s="68"/>
      <c r="C269" s="69"/>
      <c r="D269" s="70" t="s">
        <v>367</v>
      </c>
      <c r="E269" s="71" t="s">
        <v>111</v>
      </c>
    </row>
    <row r="270" ht="15.75" customHeight="1">
      <c r="A270" s="67" t="s">
        <v>379</v>
      </c>
      <c r="B270" s="68"/>
      <c r="C270" s="69"/>
      <c r="D270" s="70" t="s">
        <v>367</v>
      </c>
      <c r="E270" s="71" t="s">
        <v>111</v>
      </c>
    </row>
    <row r="271" ht="15.75" customHeight="1">
      <c r="A271" s="67" t="s">
        <v>380</v>
      </c>
      <c r="B271" s="68"/>
      <c r="C271" s="69"/>
      <c r="D271" s="70" t="s">
        <v>367</v>
      </c>
      <c r="E271" s="71" t="s">
        <v>111</v>
      </c>
    </row>
    <row r="272" ht="15.75" customHeight="1">
      <c r="A272" s="67" t="s">
        <v>381</v>
      </c>
      <c r="B272" s="68"/>
      <c r="C272" s="69"/>
      <c r="D272" s="70" t="s">
        <v>367</v>
      </c>
      <c r="E272" s="71" t="s">
        <v>111</v>
      </c>
    </row>
    <row r="273" ht="15.75" customHeight="1">
      <c r="A273" s="67" t="s">
        <v>382</v>
      </c>
      <c r="B273" s="68"/>
      <c r="C273" s="69"/>
      <c r="D273" s="70" t="s">
        <v>367</v>
      </c>
      <c r="E273" s="71" t="s">
        <v>111</v>
      </c>
    </row>
    <row r="274" ht="15.75" customHeight="1">
      <c r="A274" s="67" t="s">
        <v>383</v>
      </c>
      <c r="B274" s="68"/>
      <c r="C274" s="69"/>
      <c r="D274" s="70" t="s">
        <v>367</v>
      </c>
      <c r="E274" s="71" t="s">
        <v>111</v>
      </c>
    </row>
    <row r="275" ht="15.75" customHeight="1">
      <c r="A275" s="67" t="s">
        <v>384</v>
      </c>
      <c r="B275" s="68"/>
      <c r="C275" s="69"/>
      <c r="D275" s="70" t="s">
        <v>367</v>
      </c>
      <c r="E275" s="71" t="s">
        <v>111</v>
      </c>
    </row>
    <row r="276" ht="15.75" customHeight="1">
      <c r="A276" s="67" t="s">
        <v>385</v>
      </c>
      <c r="B276" s="68"/>
      <c r="C276" s="69"/>
      <c r="D276" s="70" t="s">
        <v>367</v>
      </c>
      <c r="E276" s="71" t="s">
        <v>111</v>
      </c>
    </row>
    <row r="277" ht="15.75" customHeight="1">
      <c r="A277" s="67" t="s">
        <v>386</v>
      </c>
      <c r="B277" s="68"/>
      <c r="C277" s="69"/>
      <c r="D277" s="70" t="s">
        <v>367</v>
      </c>
      <c r="E277" s="71" t="s">
        <v>111</v>
      </c>
    </row>
    <row r="278" ht="15.75" customHeight="1">
      <c r="A278" s="67" t="s">
        <v>387</v>
      </c>
      <c r="B278" s="68"/>
      <c r="C278" s="69"/>
      <c r="D278" s="70" t="s">
        <v>367</v>
      </c>
      <c r="E278" s="71" t="s">
        <v>111</v>
      </c>
    </row>
    <row r="279" ht="15.75" customHeight="1">
      <c r="A279" s="67" t="s">
        <v>388</v>
      </c>
      <c r="B279" s="68"/>
      <c r="C279" s="69"/>
      <c r="D279" s="70" t="s">
        <v>367</v>
      </c>
      <c r="E279" s="71" t="s">
        <v>111</v>
      </c>
    </row>
    <row r="280" ht="15.75" customHeight="1">
      <c r="A280" s="67" t="s">
        <v>389</v>
      </c>
      <c r="B280" s="68"/>
      <c r="C280" s="69"/>
      <c r="D280" s="70" t="s">
        <v>367</v>
      </c>
      <c r="E280" s="71" t="s">
        <v>111</v>
      </c>
    </row>
    <row r="281" ht="15.75" customHeight="1">
      <c r="A281" s="67" t="s">
        <v>390</v>
      </c>
      <c r="B281" s="68"/>
      <c r="C281" s="69"/>
      <c r="D281" s="70" t="s">
        <v>367</v>
      </c>
      <c r="E281" s="71" t="s">
        <v>111</v>
      </c>
    </row>
    <row r="282" ht="15.75" customHeight="1">
      <c r="A282" s="67" t="s">
        <v>391</v>
      </c>
      <c r="B282" s="68"/>
      <c r="C282" s="69"/>
      <c r="D282" s="70" t="s">
        <v>367</v>
      </c>
      <c r="E282" s="71" t="s">
        <v>111</v>
      </c>
    </row>
    <row r="283" ht="15.75" customHeight="1">
      <c r="A283" s="67" t="s">
        <v>392</v>
      </c>
      <c r="B283" s="68"/>
      <c r="C283" s="69"/>
      <c r="D283" s="70" t="s">
        <v>367</v>
      </c>
      <c r="E283" s="71" t="s">
        <v>111</v>
      </c>
    </row>
    <row r="284" ht="15.75" customHeight="1">
      <c r="A284" s="67" t="s">
        <v>393</v>
      </c>
      <c r="B284" s="68"/>
      <c r="C284" s="69"/>
      <c r="D284" s="70" t="s">
        <v>367</v>
      </c>
      <c r="E284" s="71" t="s">
        <v>111</v>
      </c>
    </row>
    <row r="285" ht="15.75" customHeight="1">
      <c r="A285" s="67" t="s">
        <v>394</v>
      </c>
      <c r="B285" s="68"/>
      <c r="C285" s="69"/>
      <c r="D285" s="70" t="s">
        <v>367</v>
      </c>
      <c r="E285" s="71" t="s">
        <v>111</v>
      </c>
    </row>
    <row r="286" ht="15.75" customHeight="1">
      <c r="A286" s="67" t="s">
        <v>395</v>
      </c>
      <c r="B286" s="68"/>
      <c r="C286" s="69"/>
      <c r="D286" s="70" t="s">
        <v>367</v>
      </c>
      <c r="E286" s="71" t="s">
        <v>111</v>
      </c>
    </row>
    <row r="287" ht="15.75" customHeight="1">
      <c r="A287" s="67" t="s">
        <v>396</v>
      </c>
      <c r="B287" s="68"/>
      <c r="C287" s="69"/>
      <c r="D287" s="70" t="s">
        <v>367</v>
      </c>
      <c r="E287" s="71" t="s">
        <v>111</v>
      </c>
    </row>
    <row r="288" ht="15.75" customHeight="1">
      <c r="A288" s="67" t="s">
        <v>397</v>
      </c>
      <c r="B288" s="68"/>
      <c r="C288" s="69"/>
      <c r="D288" s="70" t="s">
        <v>367</v>
      </c>
      <c r="E288" s="71" t="s">
        <v>111</v>
      </c>
    </row>
    <row r="289" ht="15.75" customHeight="1">
      <c r="A289" s="67" t="s">
        <v>398</v>
      </c>
      <c r="B289" s="68"/>
      <c r="C289" s="69"/>
      <c r="D289" s="70" t="s">
        <v>367</v>
      </c>
      <c r="E289" s="71" t="s">
        <v>111</v>
      </c>
    </row>
    <row r="290" ht="15.75" customHeight="1">
      <c r="A290" s="67" t="s">
        <v>399</v>
      </c>
      <c r="B290" s="68"/>
      <c r="C290" s="69"/>
      <c r="D290" s="70" t="s">
        <v>367</v>
      </c>
      <c r="E290" s="71" t="s">
        <v>111</v>
      </c>
    </row>
    <row r="291" ht="15.75" customHeight="1">
      <c r="A291" s="67" t="s">
        <v>400</v>
      </c>
      <c r="B291" s="72">
        <v>2.9447</v>
      </c>
      <c r="C291" s="73">
        <v>120.32</v>
      </c>
      <c r="D291" s="70" t="s">
        <v>367</v>
      </c>
      <c r="E291" s="74" t="s">
        <v>145</v>
      </c>
    </row>
    <row r="292" ht="15.75" customHeight="1">
      <c r="A292" s="67" t="s">
        <v>401</v>
      </c>
      <c r="B292" s="68"/>
      <c r="C292" s="69"/>
      <c r="D292" s="70" t="s">
        <v>367</v>
      </c>
      <c r="E292" s="71" t="s">
        <v>111</v>
      </c>
    </row>
    <row r="293" ht="15.75" customHeight="1">
      <c r="A293" s="67" t="s">
        <v>402</v>
      </c>
      <c r="B293" s="68"/>
      <c r="C293" s="69"/>
      <c r="D293" s="70" t="s">
        <v>367</v>
      </c>
      <c r="E293" s="71" t="s">
        <v>111</v>
      </c>
    </row>
    <row r="294" ht="15.75" customHeight="1">
      <c r="A294" s="67" t="s">
        <v>403</v>
      </c>
      <c r="B294" s="68"/>
      <c r="C294" s="69"/>
      <c r="D294" s="70" t="s">
        <v>367</v>
      </c>
      <c r="E294" s="71" t="s">
        <v>111</v>
      </c>
    </row>
    <row r="295" ht="15.75" customHeight="1">
      <c r="A295" s="67" t="s">
        <v>404</v>
      </c>
      <c r="B295" s="68"/>
      <c r="C295" s="69"/>
      <c r="D295" s="70" t="s">
        <v>367</v>
      </c>
      <c r="E295" s="71" t="s">
        <v>111</v>
      </c>
    </row>
    <row r="296" ht="15.75" customHeight="1">
      <c r="A296" s="67" t="s">
        <v>405</v>
      </c>
      <c r="B296" s="68"/>
      <c r="C296" s="69"/>
      <c r="D296" s="70" t="s">
        <v>367</v>
      </c>
      <c r="E296" s="71" t="s">
        <v>111</v>
      </c>
    </row>
    <row r="297" ht="15.75" customHeight="1">
      <c r="A297" s="67" t="s">
        <v>406</v>
      </c>
      <c r="B297" s="68"/>
      <c r="C297" s="69"/>
      <c r="D297" s="70" t="s">
        <v>367</v>
      </c>
      <c r="E297" s="71" t="s">
        <v>111</v>
      </c>
    </row>
    <row r="298" ht="15.75" customHeight="1">
      <c r="A298" s="67" t="s">
        <v>407</v>
      </c>
      <c r="B298" s="68"/>
      <c r="C298" s="69"/>
      <c r="D298" s="70" t="s">
        <v>367</v>
      </c>
      <c r="E298" s="71" t="s">
        <v>111</v>
      </c>
    </row>
    <row r="299" ht="15.75" customHeight="1">
      <c r="A299" s="67" t="s">
        <v>408</v>
      </c>
      <c r="B299" s="68"/>
      <c r="C299" s="69"/>
      <c r="D299" s="70" t="s">
        <v>367</v>
      </c>
      <c r="E299" s="71" t="s">
        <v>111</v>
      </c>
    </row>
    <row r="300" ht="15.75" customHeight="1">
      <c r="A300" s="67" t="s">
        <v>409</v>
      </c>
      <c r="B300" s="68"/>
      <c r="C300" s="69"/>
      <c r="D300" s="70" t="s">
        <v>367</v>
      </c>
      <c r="E300" s="71" t="s">
        <v>111</v>
      </c>
    </row>
    <row r="301" ht="15.75" customHeight="1">
      <c r="A301" s="67" t="s">
        <v>410</v>
      </c>
      <c r="B301" s="68"/>
      <c r="C301" s="69"/>
      <c r="D301" s="70" t="s">
        <v>367</v>
      </c>
      <c r="E301" s="71" t="s">
        <v>111</v>
      </c>
    </row>
    <row r="302" ht="15.75" customHeight="1">
      <c r="A302" s="67" t="s">
        <v>411</v>
      </c>
      <c r="B302" s="68"/>
      <c r="C302" s="69"/>
      <c r="D302" s="70" t="s">
        <v>367</v>
      </c>
      <c r="E302" s="71" t="s">
        <v>111</v>
      </c>
    </row>
    <row r="303" ht="15.75" customHeight="1">
      <c r="A303" s="67" t="s">
        <v>412</v>
      </c>
      <c r="B303" s="68"/>
      <c r="C303" s="69"/>
      <c r="D303" s="70" t="s">
        <v>367</v>
      </c>
      <c r="E303" s="71" t="s">
        <v>111</v>
      </c>
    </row>
    <row r="304" ht="15.75" customHeight="1">
      <c r="A304" s="67" t="s">
        <v>413</v>
      </c>
      <c r="B304" s="68"/>
      <c r="C304" s="69"/>
      <c r="D304" s="70" t="s">
        <v>367</v>
      </c>
      <c r="E304" s="71" t="s">
        <v>111</v>
      </c>
    </row>
    <row r="305" ht="15.75" customHeight="1">
      <c r="A305" s="67" t="s">
        <v>414</v>
      </c>
      <c r="B305" s="68"/>
      <c r="C305" s="69"/>
      <c r="D305" s="70" t="s">
        <v>367</v>
      </c>
      <c r="E305" s="71" t="s">
        <v>111</v>
      </c>
    </row>
    <row r="306" ht="15.75" customHeight="1">
      <c r="A306" s="67" t="s">
        <v>415</v>
      </c>
      <c r="B306" s="68"/>
      <c r="C306" s="69"/>
      <c r="D306" s="70" t="s">
        <v>367</v>
      </c>
      <c r="E306" s="71" t="s">
        <v>111</v>
      </c>
    </row>
    <row r="307" ht="15.75" customHeight="1">
      <c r="A307" s="67" t="s">
        <v>416</v>
      </c>
      <c r="B307" s="68"/>
      <c r="C307" s="69"/>
      <c r="D307" s="70" t="s">
        <v>367</v>
      </c>
      <c r="E307" s="71" t="s">
        <v>111</v>
      </c>
    </row>
    <row r="308" ht="15.75" customHeight="1">
      <c r="A308" s="67" t="s">
        <v>417</v>
      </c>
      <c r="B308" s="68"/>
      <c r="C308" s="69"/>
      <c r="D308" s="70" t="s">
        <v>367</v>
      </c>
      <c r="E308" s="71" t="s">
        <v>111</v>
      </c>
    </row>
    <row r="309" ht="15.75" customHeight="1">
      <c r="A309" s="67" t="s">
        <v>418</v>
      </c>
      <c r="B309" s="68"/>
      <c r="C309" s="69"/>
      <c r="D309" s="70" t="s">
        <v>367</v>
      </c>
      <c r="E309" s="71" t="s">
        <v>111</v>
      </c>
    </row>
    <row r="310" ht="15.75" customHeight="1">
      <c r="A310" s="67" t="s">
        <v>419</v>
      </c>
      <c r="B310" s="68"/>
      <c r="C310" s="69"/>
      <c r="D310" s="70" t="s">
        <v>367</v>
      </c>
      <c r="E310" s="71" t="s">
        <v>111</v>
      </c>
    </row>
    <row r="311" ht="15.75" customHeight="1">
      <c r="A311" s="67" t="s">
        <v>420</v>
      </c>
      <c r="B311" s="68"/>
      <c r="C311" s="69"/>
      <c r="D311" s="70" t="s">
        <v>367</v>
      </c>
      <c r="E311" s="71" t="s">
        <v>111</v>
      </c>
    </row>
    <row r="312" ht="15.75" customHeight="1">
      <c r="A312" s="67" t="s">
        <v>421</v>
      </c>
      <c r="B312" s="68"/>
      <c r="C312" s="69"/>
      <c r="D312" s="70" t="s">
        <v>367</v>
      </c>
      <c r="E312" s="71" t="s">
        <v>111</v>
      </c>
    </row>
    <row r="313" ht="15.75" customHeight="1">
      <c r="A313" s="67" t="s">
        <v>422</v>
      </c>
      <c r="B313" s="68"/>
      <c r="C313" s="69"/>
      <c r="D313" s="70" t="s">
        <v>367</v>
      </c>
      <c r="E313" s="71" t="s">
        <v>111</v>
      </c>
    </row>
    <row r="314" ht="15.75" customHeight="1">
      <c r="A314" s="67" t="s">
        <v>423</v>
      </c>
      <c r="B314" s="68"/>
      <c r="C314" s="69"/>
      <c r="D314" s="70" t="s">
        <v>367</v>
      </c>
      <c r="E314" s="71" t="s">
        <v>111</v>
      </c>
    </row>
    <row r="315" ht="15.75" customHeight="1">
      <c r="A315" s="67" t="s">
        <v>424</v>
      </c>
      <c r="B315" s="68"/>
      <c r="C315" s="69"/>
      <c r="D315" s="70" t="s">
        <v>367</v>
      </c>
      <c r="E315" s="71" t="s">
        <v>111</v>
      </c>
    </row>
    <row r="316" ht="15.75" customHeight="1">
      <c r="A316" s="67" t="s">
        <v>425</v>
      </c>
      <c r="B316" s="68"/>
      <c r="C316" s="69"/>
      <c r="D316" s="70" t="s">
        <v>367</v>
      </c>
      <c r="E316" s="71" t="s">
        <v>111</v>
      </c>
    </row>
    <row r="317" ht="15.75" customHeight="1">
      <c r="A317" s="67" t="s">
        <v>426</v>
      </c>
      <c r="B317" s="68"/>
      <c r="C317" s="69"/>
      <c r="D317" s="70" t="s">
        <v>367</v>
      </c>
      <c r="E317" s="71" t="s">
        <v>111</v>
      </c>
    </row>
    <row r="318" ht="15.75" customHeight="1">
      <c r="A318" s="67" t="s">
        <v>427</v>
      </c>
      <c r="B318" s="68"/>
      <c r="C318" s="69"/>
      <c r="D318" s="70" t="s">
        <v>367</v>
      </c>
      <c r="E318" s="71" t="s">
        <v>111</v>
      </c>
    </row>
    <row r="319" ht="15.75" customHeight="1">
      <c r="A319" s="67" t="s">
        <v>428</v>
      </c>
      <c r="B319" s="68"/>
      <c r="C319" s="69"/>
      <c r="D319" s="70" t="s">
        <v>367</v>
      </c>
      <c r="E319" s="71" t="s">
        <v>111</v>
      </c>
    </row>
    <row r="320" ht="15.75" customHeight="1">
      <c r="A320" s="67" t="s">
        <v>429</v>
      </c>
      <c r="B320" s="68"/>
      <c r="C320" s="69"/>
      <c r="D320" s="70" t="s">
        <v>367</v>
      </c>
      <c r="E320" s="71" t="s">
        <v>111</v>
      </c>
    </row>
    <row r="321" ht="15.75" customHeight="1">
      <c r="A321" s="67" t="s">
        <v>430</v>
      </c>
      <c r="B321" s="68"/>
      <c r="C321" s="69"/>
      <c r="D321" s="70" t="s">
        <v>367</v>
      </c>
      <c r="E321" s="71" t="s">
        <v>111</v>
      </c>
    </row>
    <row r="322" ht="15.75" customHeight="1">
      <c r="A322" s="67" t="s">
        <v>431</v>
      </c>
      <c r="B322" s="68"/>
      <c r="C322" s="69"/>
      <c r="D322" s="70" t="s">
        <v>367</v>
      </c>
      <c r="E322" s="71" t="s">
        <v>111</v>
      </c>
    </row>
    <row r="323" ht="15.75" customHeight="1">
      <c r="A323" s="67" t="s">
        <v>432</v>
      </c>
      <c r="B323" s="68"/>
      <c r="C323" s="69"/>
      <c r="D323" s="70" t="s">
        <v>367</v>
      </c>
      <c r="E323" s="71" t="s">
        <v>111</v>
      </c>
    </row>
    <row r="324" ht="15.75" customHeight="1">
      <c r="A324" s="67" t="s">
        <v>433</v>
      </c>
      <c r="B324" s="68"/>
      <c r="C324" s="69"/>
      <c r="D324" s="70" t="s">
        <v>367</v>
      </c>
      <c r="E324" s="71" t="s">
        <v>111</v>
      </c>
    </row>
    <row r="325" ht="15.75" customHeight="1">
      <c r="A325" s="67" t="s">
        <v>434</v>
      </c>
      <c r="B325" s="68"/>
      <c r="C325" s="69"/>
      <c r="D325" s="70" t="s">
        <v>367</v>
      </c>
      <c r="E325" s="71" t="s">
        <v>111</v>
      </c>
    </row>
    <row r="326" ht="15.75" customHeight="1">
      <c r="A326" s="67" t="s">
        <v>435</v>
      </c>
      <c r="B326" s="68"/>
      <c r="C326" s="69"/>
      <c r="D326" s="70" t="s">
        <v>367</v>
      </c>
      <c r="E326" s="71" t="s">
        <v>111</v>
      </c>
    </row>
    <row r="327" ht="15.75" customHeight="1">
      <c r="A327" s="67" t="s">
        <v>436</v>
      </c>
      <c r="B327" s="68"/>
      <c r="C327" s="69"/>
      <c r="D327" s="70" t="s">
        <v>367</v>
      </c>
      <c r="E327" s="71" t="s">
        <v>111</v>
      </c>
    </row>
    <row r="328" ht="15.75" customHeight="1">
      <c r="A328" s="67" t="s">
        <v>437</v>
      </c>
      <c r="B328" s="68"/>
      <c r="C328" s="69"/>
      <c r="D328" s="70" t="s">
        <v>367</v>
      </c>
      <c r="E328" s="71" t="s">
        <v>111</v>
      </c>
    </row>
    <row r="329" ht="15.75" customHeight="1">
      <c r="A329" s="67" t="s">
        <v>438</v>
      </c>
      <c r="B329" s="68"/>
      <c r="C329" s="69"/>
      <c r="D329" s="70" t="s">
        <v>367</v>
      </c>
      <c r="E329" s="71" t="s">
        <v>111</v>
      </c>
    </row>
    <row r="330" ht="15.75" customHeight="1">
      <c r="A330" s="67" t="s">
        <v>439</v>
      </c>
      <c r="B330" s="68"/>
      <c r="C330" s="69"/>
      <c r="D330" s="70" t="s">
        <v>367</v>
      </c>
      <c r="E330" s="71" t="s">
        <v>111</v>
      </c>
    </row>
    <row r="331" ht="15.75" customHeight="1">
      <c r="A331" s="67" t="s">
        <v>440</v>
      </c>
      <c r="B331" s="68"/>
      <c r="C331" s="69"/>
      <c r="D331" s="70" t="s">
        <v>367</v>
      </c>
      <c r="E331" s="71" t="s">
        <v>111</v>
      </c>
    </row>
    <row r="332" ht="15.75" customHeight="1">
      <c r="A332" s="67" t="s">
        <v>441</v>
      </c>
      <c r="B332" s="68"/>
      <c r="C332" s="69"/>
      <c r="D332" s="70" t="s">
        <v>367</v>
      </c>
      <c r="E332" s="71" t="s">
        <v>111</v>
      </c>
    </row>
    <row r="333" ht="15.75" customHeight="1">
      <c r="A333" s="67" t="s">
        <v>442</v>
      </c>
      <c r="B333" s="68"/>
      <c r="C333" s="69"/>
      <c r="D333" s="70" t="s">
        <v>367</v>
      </c>
      <c r="E333" s="71" t="s">
        <v>111</v>
      </c>
    </row>
    <row r="334" ht="15.75" customHeight="1">
      <c r="A334" s="67" t="s">
        <v>443</v>
      </c>
      <c r="B334" s="68"/>
      <c r="C334" s="69"/>
      <c r="D334" s="70" t="s">
        <v>367</v>
      </c>
      <c r="E334" s="71" t="s">
        <v>111</v>
      </c>
    </row>
    <row r="335" ht="15.75" customHeight="1">
      <c r="A335" s="67" t="s">
        <v>444</v>
      </c>
      <c r="B335" s="68"/>
      <c r="C335" s="69"/>
      <c r="D335" s="70" t="s">
        <v>367</v>
      </c>
      <c r="E335" s="71" t="s">
        <v>111</v>
      </c>
    </row>
    <row r="336" ht="15.75" customHeight="1">
      <c r="A336" s="67" t="s">
        <v>445</v>
      </c>
      <c r="B336" s="68"/>
      <c r="C336" s="69"/>
      <c r="D336" s="70" t="s">
        <v>367</v>
      </c>
      <c r="E336" s="71" t="s">
        <v>111</v>
      </c>
    </row>
    <row r="337" ht="15.75" customHeight="1">
      <c r="A337" s="67" t="s">
        <v>446</v>
      </c>
      <c r="B337" s="68"/>
      <c r="C337" s="69"/>
      <c r="D337" s="70" t="s">
        <v>367</v>
      </c>
      <c r="E337" s="71" t="s">
        <v>111</v>
      </c>
    </row>
    <row r="338" ht="15.75" customHeight="1">
      <c r="A338" s="67" t="s">
        <v>447</v>
      </c>
      <c r="B338" s="68"/>
      <c r="C338" s="69"/>
      <c r="D338" s="70" t="s">
        <v>367</v>
      </c>
      <c r="E338" s="71" t="s">
        <v>111</v>
      </c>
    </row>
    <row r="339" ht="15.75" customHeight="1">
      <c r="A339" s="67" t="s">
        <v>448</v>
      </c>
      <c r="B339" s="68"/>
      <c r="C339" s="69"/>
      <c r="D339" s="70" t="s">
        <v>367</v>
      </c>
      <c r="E339" s="71" t="s">
        <v>111</v>
      </c>
    </row>
    <row r="340" ht="15.75" customHeight="1">
      <c r="A340" s="67" t="s">
        <v>449</v>
      </c>
      <c r="B340" s="68"/>
      <c r="C340" s="69"/>
      <c r="D340" s="70" t="s">
        <v>367</v>
      </c>
      <c r="E340" s="71" t="s">
        <v>111</v>
      </c>
    </row>
    <row r="341" ht="15.75" customHeight="1">
      <c r="A341" s="67" t="s">
        <v>450</v>
      </c>
      <c r="B341" s="68"/>
      <c r="C341" s="69"/>
      <c r="D341" s="70" t="s">
        <v>367</v>
      </c>
      <c r="E341" s="71" t="s">
        <v>111</v>
      </c>
    </row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E2"/>
    <mergeCell ref="A4:E4"/>
  </mergeCells>
  <printOptions/>
  <pageMargins bottom="1.0" footer="0.0" header="0.0" left="0.75" right="0.75" top="1.0"/>
  <pageSetup paperSize="9" orientation="portrait"/>
  <drawing r:id="rId1"/>
</worksheet>
</file>